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'!$A$1:$L$45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<sst xmlns="http://schemas.openxmlformats.org/spreadsheetml/2006/main" count="223" uniqueCount="170">
  <si>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</si>
  <si>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</si>
  <si>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</si>
  <si>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</si>
  <si>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</si>
  <si>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</si>
  <si>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</si>
  <si>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</si>
  <si>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</si>
  <si>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</si>
  <si>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</si>
  <si>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</si>
  <si>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</si>
  <si>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</si>
  <si>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</si>
  <si>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</si>
  <si>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</si>
  <si>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</si>
  <si>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</si>
  <si>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</si>
  <si>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</si>
  <si>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</si>
  <si>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</si>
  <si>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</si>
  <si>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</si>
  <si>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</si>
  <si>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</si>
  <si>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</si>
  <si>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</si>
  <si>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</si>
  <si>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</si>
  <si>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</si>
  <si>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</si>
  <si>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</si>
  <si>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</si>
  <si>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</si>
  <si>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</si>
  <si>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</si>
  <si>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</si>
  <si>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</si>
  <si>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</si>
  <si>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</si>
  <si>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</si>
  <si>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</si>
  <si>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</si>
  <si>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</si>
  <si>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</si>
  <si>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</si>
  <si>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</si>
  <si>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</si>
  <si>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</si>
  <si>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</si>
  <si>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</si>
  <si>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</si>
  <si>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</si>
  <si>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</si>
  <si>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</si>
  <si>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</si>
  <si>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</si>
  <si>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</si>
  <si>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</si>
  <si>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</si>
  <si>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</si>
  <si>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</si>
  <si>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</si>
  <si>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</si>
  <si>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</si>
  <si>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</si>
  <si>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</si>
  <si>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</si>
  <si>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</si>
  <si>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</si>
  <si>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</si>
  <si>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</si>
  <si>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</si>
  <si>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</si>
  <si>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</si>
  <si>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</si>
  <si>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</si>
  <si>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</si>
  <si>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</si>
  <si>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</si>
  <si>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</si>
  <si>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</si>
  <si>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</si>
  <si>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</si>
  <si>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</si>
  <si>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</si>
  <si>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</si>
  <si>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</si>
  <si>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</si>
  <si>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</si>
  <si>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</si>
  <si>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</si>
  <si>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</si>
  <si>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</si>
  <si>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</si>
  <si>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</si>
  <si>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</si>
  <si>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</si>
  <si>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</si>
  <si>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</si>
  <si>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</si>
  <si>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</si>
  <si>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</si>
  <si>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</si>
  <si>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</si>
  <si>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</si>
  <si>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</si>
  <si>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</si>
  <si>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</si>
  <si>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</si>
  <si>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</si>
  <si>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</si>
  <si>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</si>
  <si>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</si>
  <si>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</si>
  <si>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</si>
  <si>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</si>
  <si>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</si>
  <si>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</si>
  <si>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</si>
  <si>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</si>
  <si>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</si>
  <si>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</si>
  <si>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</si>
  <si>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</si>
  <si>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</si>
  <si>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</si>
  <si>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</si>
  <si>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</si>
  <si>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</si>
  <si>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</si>
  <si>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</si>
  <si>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</si>
  <si>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</si>
  <si>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</si>
  <si>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</si>
  <si>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</si>
  <si>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</si>
  <si>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</si>
  <si>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</si>
  <si>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</si>
  <si>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</si>
  <si>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</si>
  <si>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</si>
  <si>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</si>
  <si>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</si>
  <si>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</si>
  <si>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</si>
  <si>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</si>
  <si>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</si>
  <si>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</si>
  <si>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</si>
  <si>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</si>
  <si>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</si>
  <si>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</si>
  <si>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</si>
  <si>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</si>
  <si>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</si>
  <si>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ELECTOSTEEL CASTINGS LIMITED</t>
  </si>
  <si>
    <t>Promoters / Promoter Group / Public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</si>
  <si>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</si>
  <si>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</si>
  <si>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30.06.2013</t>
  </si>
  <si>
    <t>SHAREHOLDING PATTERN AS ON 30.06.2013</t>
  </si>
  <si>
    <t>(IX)=(VIII) /(IV)*100</t>
  </si>
  <si>
    <t>PROMOTER/ PROMOTER GROUP</t>
  </si>
  <si>
    <t xml:space="preserve">Type of outstanding DRs (ADRs, GDRs,SDRs etc.) </t>
  </si>
  <si>
    <t>(VI)=(V)/ (III)*100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</si>
</sst>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;[Red]0.00"/>
    <numFmt numFmtId="171" formatCode="0;[Red]0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00000000"/>
    <numFmt numFmtId="182" formatCode="0.00000000"/>
    <numFmt numFmtId="183" formatCode="0.0000000000"/>
    <numFmt numFmtId="184" formatCode="0.0;[Red]0.0"/>
    <numFmt numFmtId="185" formatCode="0.0000E+00"/>
    <numFmt numFmtId="186" formatCode="0.000E+00"/>
    <numFmt numFmtId="187" formatCode="0.0E+00"/>
    <numFmt numFmtId="188" formatCode="0E+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8" applyFont="1" applyAlignment="1">
      <alignment vertical="top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1" fillId="0" borderId="10" xfId="58" applyFont="1" applyBorder="1" applyAlignment="1">
      <alignment vertical="top" wrapText="1"/>
      <protection/>
    </xf>
    <xf numFmtId="170" fontId="1" fillId="0" borderId="10" xfId="58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8" applyBorder="1">
      <alignment/>
      <protection/>
    </xf>
    <xf numFmtId="0" fontId="1" fillId="0" borderId="10" xfId="58" applyFont="1" applyBorder="1" applyAlignment="1">
      <alignment wrapText="1"/>
      <protection/>
    </xf>
    <xf numFmtId="1" fontId="1" fillId="0" borderId="10" xfId="58" applyNumberFormat="1" applyFont="1" applyBorder="1" applyAlignment="1">
      <alignment wrapText="1"/>
      <protection/>
    </xf>
    <xf numFmtId="2" fontId="1" fillId="0" borderId="10" xfId="58" applyNumberFormat="1" applyFont="1" applyBorder="1" applyAlignment="1">
      <alignment wrapText="1"/>
      <protection/>
    </xf>
    <xf numFmtId="170" fontId="0" fillId="0" borderId="0" xfId="58" applyNumberFormat="1" applyAlignment="1">
      <alignment wrapText="1"/>
      <protection/>
    </xf>
    <xf numFmtId="0" fontId="1" fillId="0" borderId="0" xfId="58" applyFont="1" applyAlignment="1">
      <alignment vertical="top" wrapText="1"/>
      <protection/>
    </xf>
    <xf numFmtId="0" fontId="1" fillId="0" borderId="0" xfId="58" applyFont="1" applyBorder="1" applyAlignment="1">
      <alignment vertical="top" wrapText="1"/>
      <protection/>
    </xf>
    <xf numFmtId="170" fontId="1" fillId="0" borderId="0" xfId="58" applyNumberFormat="1" applyFont="1" applyBorder="1" applyAlignment="1">
      <alignment vertical="top" wrapText="1"/>
      <protection/>
    </xf>
    <xf numFmtId="170" fontId="0" fillId="0" borderId="0" xfId="58" applyNumberFormat="1" applyBorder="1">
      <alignment/>
      <protection/>
    </xf>
    <xf numFmtId="170" fontId="0" fillId="0" borderId="0" xfId="58" applyNumberFormat="1" applyFont="1" applyBorder="1" applyAlignment="1">
      <alignment vertical="top" wrapText="1"/>
      <protection/>
    </xf>
    <xf numFmtId="171" fontId="1" fillId="0" borderId="10" xfId="58" applyNumberFormat="1" applyFont="1" applyBorder="1" applyAlignment="1">
      <alignment wrapText="1"/>
      <protection/>
    </xf>
    <xf numFmtId="170" fontId="1" fillId="0" borderId="10" xfId="58" applyNumberFormat="1" applyFont="1" applyBorder="1" applyAlignment="1">
      <alignment wrapText="1"/>
      <protection/>
    </xf>
    <xf numFmtId="170" fontId="1" fillId="0" borderId="0" xfId="58" applyNumberFormat="1" applyFont="1" applyBorder="1" applyAlignment="1">
      <alignment wrapText="1"/>
      <protection/>
    </xf>
    <xf numFmtId="170" fontId="0" fillId="0" borderId="0" xfId="58" applyNumberFormat="1">
      <alignment/>
      <protection/>
    </xf>
    <xf numFmtId="0" fontId="1" fillId="0" borderId="10" xfId="58" applyFont="1" applyBorder="1">
      <alignment/>
      <protection/>
    </xf>
    <xf numFmtId="2" fontId="1" fillId="0" borderId="10" xfId="58" applyNumberFormat="1" applyFont="1" applyBorder="1">
      <alignment/>
      <protection/>
    </xf>
    <xf numFmtId="0" fontId="1" fillId="0" borderId="11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0" fontId="0" fillId="0" borderId="0" xfId="58" applyBorder="1">
      <alignment/>
      <protection/>
    </xf>
    <xf numFmtId="171" fontId="1" fillId="0" borderId="10" xfId="58" applyNumberFormat="1" applyFont="1" applyBorder="1">
      <alignment/>
      <protection/>
    </xf>
    <xf numFmtId="171" fontId="1" fillId="0" borderId="0" xfId="58" applyNumberFormat="1" applyFont="1" applyBorder="1">
      <alignment/>
      <protection/>
    </xf>
    <xf numFmtId="0" fontId="1" fillId="0" borderId="0" xfId="58" applyFont="1">
      <alignment/>
      <protection/>
    </xf>
    <xf numFmtId="0" fontId="0" fillId="0" borderId="10" xfId="58" applyBorder="1" applyAlignment="1">
      <alignment wrapText="1"/>
      <protection/>
    </xf>
    <xf numFmtId="0" fontId="1" fillId="0" borderId="0" xfId="58" applyFont="1" applyAlignment="1">
      <alignment/>
      <protection/>
    </xf>
    <xf numFmtId="0" fontId="1" fillId="0" borderId="0" xfId="58" applyFont="1" applyBorder="1" applyAlignment="1">
      <alignment wrapText="1"/>
      <protection/>
    </xf>
    <xf numFmtId="170" fontId="1" fillId="0" borderId="0" xfId="58" applyNumberFormat="1" applyFont="1">
      <alignment/>
      <protection/>
    </xf>
    <xf numFmtId="0" fontId="1" fillId="0" borderId="0" xfId="58" applyFont="1" applyAlignment="1">
      <alignment wrapText="1"/>
      <protection/>
    </xf>
    <xf numFmtId="0" fontId="1" fillId="0" borderId="10" xfId="59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58" applyFont="1">
      <alignment/>
      <protection/>
    </xf>
    <xf numFmtId="0" fontId="1" fillId="0" borderId="11" xfId="58" applyFont="1" applyBorder="1" applyAlignment="1">
      <alignment wrapText="1"/>
      <protection/>
    </xf>
    <xf numFmtId="0" fontId="1" fillId="0" borderId="0" xfId="59" applyFont="1" applyBorder="1" applyAlignment="1">
      <alignment vertical="top" wrapText="1"/>
      <protection/>
    </xf>
    <xf numFmtId="0" fontId="0" fillId="0" borderId="0" xfId="58" applyFont="1" applyBorder="1" applyAlignment="1">
      <alignment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58" applyFont="1" applyBorder="1" applyAlignment="1">
      <alignment horizontal="left" wrapText="1"/>
      <protection/>
    </xf>
    <xf numFmtId="0" fontId="1" fillId="0" borderId="10" xfId="0" applyFont="1" applyBorder="1" applyAlignment="1">
      <alignment horizontal="center" vertical="top" wrapText="1"/>
    </xf>
    <xf numFmtId="170" fontId="1" fillId="0" borderId="14" xfId="58" applyNumberFormat="1" applyFont="1" applyBorder="1" applyAlignment="1">
      <alignment horizontal="center" vertical="top" wrapText="1"/>
      <protection/>
    </xf>
    <xf numFmtId="170" fontId="1" fillId="0" borderId="15" xfId="58" applyNumberFormat="1" applyFont="1" applyBorder="1" applyAlignment="1">
      <alignment horizontal="center" vertical="top" wrapText="1"/>
      <protection/>
    </xf>
    <xf numFmtId="170" fontId="1" fillId="0" borderId="16" xfId="58" applyNumberFormat="1" applyFont="1" applyBorder="1" applyAlignment="1">
      <alignment horizontal="center" vertical="top" wrapText="1"/>
      <protection/>
    </xf>
    <xf numFmtId="170" fontId="1" fillId="0" borderId="17" xfId="58" applyNumberFormat="1" applyFont="1" applyBorder="1" applyAlignment="1">
      <alignment horizontal="center" vertical="top" wrapText="1"/>
      <protection/>
    </xf>
    <xf numFmtId="170" fontId="1" fillId="0" borderId="11" xfId="58" applyNumberFormat="1" applyFont="1" applyBorder="1" applyAlignment="1">
      <alignment horizontal="center" vertical="top" wrapText="1"/>
      <protection/>
    </xf>
    <xf numFmtId="170" fontId="1" fillId="0" borderId="18" xfId="58" applyNumberFormat="1" applyFont="1" applyBorder="1" applyAlignment="1">
      <alignment horizontal="center" vertical="top" wrapText="1"/>
      <protection/>
    </xf>
    <xf numFmtId="0" fontId="1" fillId="0" borderId="11" xfId="58" applyFont="1" applyBorder="1" applyAlignment="1">
      <alignment horizontal="center" vertical="top" wrapText="1"/>
      <protection/>
    </xf>
    <xf numFmtId="0" fontId="1" fillId="0" borderId="10" xfId="58" applyFont="1" applyBorder="1" applyAlignment="1">
      <alignment horizontal="center" vertical="top" wrapText="1"/>
      <protection/>
    </xf>
    <xf numFmtId="170" fontId="1" fillId="0" borderId="10" xfId="58" applyNumberFormat="1" applyFont="1" applyBorder="1" applyAlignment="1">
      <alignment horizontal="center" vertical="top" wrapText="1"/>
      <protection/>
    </xf>
    <xf numFmtId="0" fontId="1" fillId="0" borderId="12" xfId="58" applyFont="1" applyBorder="1" applyAlignment="1">
      <alignment horizontal="center" vertical="top" wrapText="1"/>
      <protection/>
    </xf>
    <xf numFmtId="0" fontId="1" fillId="0" borderId="13" xfId="58" applyFont="1" applyBorder="1" applyAlignment="1">
      <alignment horizontal="center" vertical="top" wrapText="1"/>
      <protection/>
    </xf>
    <xf numFmtId="0" fontId="1" fillId="0" borderId="11" xfId="58" applyFont="1" applyBorder="1" applyAlignment="1">
      <alignment horizontal="left" vertical="top" wrapText="1"/>
      <protection/>
    </xf>
    <xf numFmtId="0" fontId="1" fillId="0" borderId="11" xfId="58" applyFont="1" applyBorder="1" applyAlignment="1">
      <alignment horizontal="left" vertical="top" wrapText="1"/>
      <protection/>
    </xf>
    <xf numFmtId="170" fontId="0" fillId="0" borderId="10" xfId="58" applyNumberFormat="1" applyFont="1" applyBorder="1" applyAlignment="1">
      <alignment horizontal="center" vertical="top" wrapText="1"/>
      <protection/>
    </xf>
    <xf numFmtId="2" fontId="1" fillId="0" borderId="10" xfId="58" applyNumberFormat="1" applyFont="1" applyBorder="1" applyAlignment="1">
      <alignment horizontal="center" wrapText="1"/>
      <protection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1" fillId="0" borderId="19" xfId="58" applyNumberFormat="1" applyFont="1" applyBorder="1" applyAlignment="1">
      <alignment horizontal="center" wrapText="1"/>
      <protection/>
    </xf>
    <xf numFmtId="170" fontId="1" fillId="0" borderId="20" xfId="58" applyNumberFormat="1" applyFont="1" applyBorder="1" applyAlignment="1">
      <alignment horizontal="center" wrapText="1"/>
      <protection/>
    </xf>
    <xf numFmtId="170" fontId="1" fillId="0" borderId="21" xfId="58" applyNumberFormat="1" applyFont="1" applyBorder="1" applyAlignment="1">
      <alignment horizontal="center" wrapText="1"/>
      <protection/>
    </xf>
    <xf numFmtId="170" fontId="1" fillId="0" borderId="10" xfId="58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left" wrapText="1"/>
    </xf>
    <xf numFmtId="170" fontId="1" fillId="0" borderId="10" xfId="58" applyNumberFormat="1" applyFont="1" applyBorder="1" applyAlignment="1">
      <alignment horizontal="center" wrapText="1"/>
      <protection/>
    </xf>
    <xf numFmtId="170" fontId="0" fillId="0" borderId="10" xfId="0" applyNumberFormat="1" applyFont="1" applyBorder="1" applyAlignment="1">
      <alignment horizontal="center" vertical="top" wrapText="1"/>
    </xf>
    <xf numFmtId="0" fontId="1" fillId="0" borderId="10" xfId="59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center" wrapText="1"/>
      <protection/>
    </xf>
    <xf numFmtId="170" fontId="1" fillId="0" borderId="10" xfId="59" applyNumberFormat="1" applyFont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0.8515625" style="0" customWidth="1"/>
    <col min="4" max="4" width="18.140625" style="0" customWidth="1"/>
  </cols>
  <sheetData>
    <row r="1" spans="1:4" ht="12.75">
      <c r="A1" s="66" t="s">
        <v>0</v>
      </c>
      <c r="B1" s="66"/>
      <c r="C1" s="66"/>
      <c r="D1" s="66"/>
    </row>
    <row r="2" spans="1:4" ht="12.75">
      <c r="A2" s="2"/>
      <c r="B2" s="2"/>
      <c r="C2" s="2"/>
      <c r="D2" s="2"/>
    </row>
    <row r="3" spans="1:4" ht="12.75">
      <c r="A3" s="66" t="s">
        <v>1</v>
      </c>
      <c r="B3" s="66"/>
      <c r="C3" s="66"/>
      <c r="D3" s="66"/>
    </row>
    <row r="4" spans="1:4" ht="12.75">
      <c r="A4" s="2" t="s">
        <v>127</v>
      </c>
      <c r="B4" s="19">
        <v>533264</v>
      </c>
      <c r="C4" s="66" t="s">
        <v>129</v>
      </c>
      <c r="D4" s="66"/>
    </row>
    <row r="5" spans="1:4" ht="12.75">
      <c r="A5" s="2" t="s">
        <v>2</v>
      </c>
      <c r="B5" s="2" t="s">
        <v>128</v>
      </c>
      <c r="C5" s="2"/>
      <c r="D5" s="2"/>
    </row>
    <row r="6" spans="1:4" ht="12.75">
      <c r="A6" s="2" t="s">
        <v>3</v>
      </c>
      <c r="B6" s="2" t="s">
        <v>164</v>
      </c>
      <c r="C6" s="2"/>
      <c r="D6" s="2"/>
    </row>
    <row r="7" spans="1:4" ht="12.75">
      <c r="A7" s="4"/>
      <c r="B7" s="4"/>
      <c r="C7" s="4"/>
      <c r="D7" s="4"/>
    </row>
    <row r="8" spans="1:4" ht="38.25">
      <c r="A8" s="7" t="s">
        <v>4</v>
      </c>
      <c r="B8" s="7" t="s">
        <v>5</v>
      </c>
      <c r="C8" s="7" t="s">
        <v>6</v>
      </c>
      <c r="D8" s="7" t="s">
        <v>7</v>
      </c>
    </row>
    <row r="9" spans="1:4" ht="12.75">
      <c r="A9" s="4" t="s">
        <v>8</v>
      </c>
      <c r="B9" s="4">
        <v>0</v>
      </c>
      <c r="C9" s="4">
        <v>0</v>
      </c>
      <c r="D9" s="4">
        <v>0</v>
      </c>
    </row>
    <row r="10" spans="1:4" ht="12.75">
      <c r="A10" s="4" t="s">
        <v>9</v>
      </c>
      <c r="B10" s="4">
        <v>0</v>
      </c>
      <c r="C10" s="4">
        <v>0</v>
      </c>
      <c r="D10" s="4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7" t="s">
        <v>11</v>
      </c>
      <c r="B12" s="7" t="s">
        <v>12</v>
      </c>
      <c r="C12" s="7" t="s">
        <v>13</v>
      </c>
      <c r="D12" s="7" t="s">
        <v>14</v>
      </c>
    </row>
    <row r="13" spans="1:4" ht="12.75">
      <c r="A13" s="4" t="s">
        <v>8</v>
      </c>
      <c r="B13" s="4">
        <v>0</v>
      </c>
      <c r="C13" s="4">
        <v>0</v>
      </c>
      <c r="D13" s="4">
        <v>0</v>
      </c>
    </row>
    <row r="14" spans="1:4" ht="12.75">
      <c r="A14" s="4" t="s">
        <v>9</v>
      </c>
      <c r="B14" s="4">
        <v>0</v>
      </c>
      <c r="C14" s="4">
        <v>0</v>
      </c>
      <c r="D14" s="4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7" t="s">
        <v>15</v>
      </c>
      <c r="B16" s="7" t="s">
        <v>16</v>
      </c>
      <c r="C16" s="7" t="s">
        <v>17</v>
      </c>
      <c r="D16" s="7" t="s">
        <v>18</v>
      </c>
    </row>
    <row r="17" spans="1:4" ht="12.75">
      <c r="A17" s="4" t="s">
        <v>8</v>
      </c>
      <c r="B17" s="4">
        <v>0</v>
      </c>
      <c r="C17" s="4">
        <v>0</v>
      </c>
      <c r="D17" s="4">
        <v>0</v>
      </c>
    </row>
    <row r="18" spans="1:4" ht="12.75">
      <c r="A18" s="4" t="s">
        <v>9</v>
      </c>
      <c r="B18" s="4">
        <v>0</v>
      </c>
      <c r="C18" s="4">
        <v>0</v>
      </c>
      <c r="D18" s="4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2186735023</v>
      </c>
      <c r="C20" s="2">
        <v>0</v>
      </c>
      <c r="D20" s="6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view="pageBreakPreview" zoomScale="60" zoomScalePageLayoutView="0" workbookViewId="0" topLeftCell="A1">
      <selection activeCell="K27" sqref="K27"/>
    </sheetView>
  </sheetViews>
  <sheetFormatPr defaultColWidth="9.140625" defaultRowHeight="12.75"/>
  <cols>
    <col min="1" max="1" width="5.140625" style="55" customWidth="1"/>
    <col min="2" max="2" width="36.00390625" style="0" customWidth="1"/>
    <col min="3" max="3" width="6.57421875" style="0" customWidth="1"/>
    <col min="4" max="4" width="11.8515625" style="0" customWidth="1"/>
    <col min="5" max="5" width="11.7109375" style="0" customWidth="1"/>
    <col min="6" max="6" width="8.7109375" style="0" customWidth="1"/>
    <col min="7" max="7" width="9.00390625" style="0" customWidth="1"/>
    <col min="8" max="8" width="10.421875" style="0" customWidth="1"/>
  </cols>
  <sheetData>
    <row r="1" spans="1:9" s="1" customFormat="1" ht="12.75">
      <c r="A1" s="61" t="s">
        <v>115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61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61" t="s">
        <v>165</v>
      </c>
      <c r="B3" s="2"/>
      <c r="C3" s="2"/>
      <c r="D3" s="2"/>
      <c r="E3" s="2"/>
      <c r="F3" s="2"/>
      <c r="G3" s="2"/>
      <c r="H3" s="2"/>
      <c r="I3" s="2"/>
    </row>
    <row r="4" spans="1:9" s="1" customFormat="1" ht="54.75" customHeight="1">
      <c r="A4" s="67" t="s">
        <v>23</v>
      </c>
      <c r="B4" s="66" t="s">
        <v>24</v>
      </c>
      <c r="C4" s="68" t="s">
        <v>27</v>
      </c>
      <c r="D4" s="68" t="s">
        <v>28</v>
      </c>
      <c r="E4" s="68" t="s">
        <v>29</v>
      </c>
      <c r="F4" s="67" t="s">
        <v>25</v>
      </c>
      <c r="G4" s="67"/>
      <c r="H4" s="67" t="s">
        <v>26</v>
      </c>
      <c r="I4" s="67"/>
    </row>
    <row r="5" spans="1:9" s="1" customFormat="1" ht="51">
      <c r="A5" s="67"/>
      <c r="B5" s="66"/>
      <c r="C5" s="69"/>
      <c r="D5" s="69"/>
      <c r="E5" s="69"/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27.75" customHeight="1">
      <c r="A6" s="56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3" t="s">
        <v>166</v>
      </c>
    </row>
    <row r="7" spans="1:9" s="1" customFormat="1" ht="12.75">
      <c r="A7" s="56" t="s">
        <v>42</v>
      </c>
      <c r="B7" s="2" t="s">
        <v>43</v>
      </c>
      <c r="C7" s="2"/>
      <c r="D7" s="2"/>
      <c r="E7" s="2"/>
      <c r="F7" s="2"/>
      <c r="G7" s="2"/>
      <c r="H7" s="2"/>
      <c r="I7" s="2"/>
    </row>
    <row r="8" spans="1:9" ht="12.75">
      <c r="A8" s="57" t="s">
        <v>44</v>
      </c>
      <c r="B8" s="4" t="s">
        <v>45</v>
      </c>
      <c r="C8" s="4"/>
      <c r="D8" s="4"/>
      <c r="E8" s="4"/>
      <c r="F8" s="4"/>
      <c r="G8" s="4"/>
      <c r="H8" s="4"/>
      <c r="I8" s="4"/>
    </row>
    <row r="9" spans="1:9" ht="12.75">
      <c r="A9" s="58" t="s">
        <v>46</v>
      </c>
      <c r="B9" s="4" t="s">
        <v>47</v>
      </c>
      <c r="C9" s="4">
        <v>0</v>
      </c>
      <c r="D9" s="4">
        <v>0</v>
      </c>
      <c r="E9" s="4">
        <v>0</v>
      </c>
      <c r="F9" s="5">
        <f>SUM(D9*100/D54)</f>
        <v>0</v>
      </c>
      <c r="G9" s="5">
        <f>SUM(D9*100/$D$61)</f>
        <v>0</v>
      </c>
      <c r="H9" s="4">
        <v>0</v>
      </c>
      <c r="I9" s="5">
        <v>0</v>
      </c>
    </row>
    <row r="10" spans="1:9" ht="12.75">
      <c r="A10" s="58" t="s">
        <v>48</v>
      </c>
      <c r="B10" s="4" t="s">
        <v>49</v>
      </c>
      <c r="C10" s="4">
        <v>0</v>
      </c>
      <c r="D10" s="4">
        <v>0</v>
      </c>
      <c r="E10" s="4">
        <v>0</v>
      </c>
      <c r="F10" s="5">
        <f>SUM(D10*100/D54)</f>
        <v>0</v>
      </c>
      <c r="G10" s="5">
        <f>SUM(D10*100/$D$61)</f>
        <v>0</v>
      </c>
      <c r="H10" s="4">
        <v>0</v>
      </c>
      <c r="I10" s="5">
        <v>0</v>
      </c>
    </row>
    <row r="11" spans="1:9" ht="12.75">
      <c r="A11" s="58" t="s">
        <v>50</v>
      </c>
      <c r="B11" s="8" t="s">
        <v>89</v>
      </c>
      <c r="C11" s="4">
        <v>1</v>
      </c>
      <c r="D11" s="4">
        <v>866750000</v>
      </c>
      <c r="E11" s="4">
        <v>866750000</v>
      </c>
      <c r="F11" s="5">
        <f>SUM(D11*100/D54)</f>
        <v>39.636718252717166</v>
      </c>
      <c r="G11" s="5">
        <f>SUM(D11*100/$D$61)</f>
        <v>39.636718252717166</v>
      </c>
      <c r="H11" s="4">
        <v>500000000</v>
      </c>
      <c r="I11" s="5">
        <f>H11/D11*100</f>
        <v>57.68676088837612</v>
      </c>
    </row>
    <row r="12" spans="1:9" ht="12.75">
      <c r="A12" s="58" t="s">
        <v>51</v>
      </c>
      <c r="B12" s="4" t="s">
        <v>52</v>
      </c>
      <c r="C12" s="4">
        <v>0</v>
      </c>
      <c r="D12" s="4">
        <v>0</v>
      </c>
      <c r="E12" s="4">
        <v>0</v>
      </c>
      <c r="F12" s="5">
        <f>SUM(D12*100/D54)</f>
        <v>0</v>
      </c>
      <c r="G12" s="5">
        <f>SUM(D12*100/$D$61)</f>
        <v>0</v>
      </c>
      <c r="H12" s="4">
        <v>0</v>
      </c>
      <c r="I12" s="5">
        <v>0</v>
      </c>
    </row>
    <row r="13" spans="1:9" ht="12.75">
      <c r="A13" s="58" t="s">
        <v>53</v>
      </c>
      <c r="B13" s="4" t="s">
        <v>54</v>
      </c>
      <c r="C13" s="4">
        <v>0</v>
      </c>
      <c r="D13" s="4">
        <v>0</v>
      </c>
      <c r="E13" s="4">
        <v>0</v>
      </c>
      <c r="F13" s="5">
        <f>SUM(D13*100/D54)</f>
        <v>0</v>
      </c>
      <c r="G13" s="5">
        <f>SUM(D13*100/$D$61)</f>
        <v>0</v>
      </c>
      <c r="H13" s="4">
        <v>0</v>
      </c>
      <c r="I13" s="5">
        <v>0</v>
      </c>
    </row>
    <row r="14" spans="1:9" ht="12.75">
      <c r="A14" s="58"/>
      <c r="B14" s="4"/>
      <c r="C14" s="4"/>
      <c r="D14" s="4"/>
      <c r="E14" s="4"/>
      <c r="F14" s="4"/>
      <c r="G14" s="4"/>
      <c r="H14" s="4"/>
      <c r="I14" s="4"/>
    </row>
    <row r="15" spans="1:9" s="1" customFormat="1" ht="12.75">
      <c r="A15" s="56"/>
      <c r="B15" s="2" t="s">
        <v>55</v>
      </c>
      <c r="C15" s="2">
        <f aca="true" t="shared" si="0" ref="C15:I15">SUM(C9:C14)</f>
        <v>1</v>
      </c>
      <c r="D15" s="2">
        <f t="shared" si="0"/>
        <v>866750000</v>
      </c>
      <c r="E15" s="2">
        <f t="shared" si="0"/>
        <v>866750000</v>
      </c>
      <c r="F15" s="6">
        <f t="shared" si="0"/>
        <v>39.636718252717166</v>
      </c>
      <c r="G15" s="6">
        <f t="shared" si="0"/>
        <v>39.636718252717166</v>
      </c>
      <c r="H15" s="2">
        <f t="shared" si="0"/>
        <v>500000000</v>
      </c>
      <c r="I15" s="6">
        <f t="shared" si="0"/>
        <v>57.68676088837612</v>
      </c>
    </row>
    <row r="16" spans="1:9" ht="12.75">
      <c r="A16" s="58"/>
      <c r="B16" s="4"/>
      <c r="C16" s="4"/>
      <c r="D16" s="4"/>
      <c r="E16" s="4"/>
      <c r="F16" s="4"/>
      <c r="G16" s="4"/>
      <c r="H16" s="4"/>
      <c r="I16" s="4"/>
    </row>
    <row r="17" spans="1:9" ht="12.75">
      <c r="A17" s="57" t="s">
        <v>56</v>
      </c>
      <c r="B17" s="4" t="s">
        <v>57</v>
      </c>
      <c r="C17" s="4"/>
      <c r="D17" s="4"/>
      <c r="E17" s="4"/>
      <c r="F17" s="4"/>
      <c r="G17" s="4"/>
      <c r="H17" s="4"/>
      <c r="I17" s="4"/>
    </row>
    <row r="18" spans="1:9" ht="12.75">
      <c r="A18" s="58" t="s">
        <v>46</v>
      </c>
      <c r="B18" s="4" t="s">
        <v>58</v>
      </c>
      <c r="C18" s="4">
        <v>0</v>
      </c>
      <c r="D18" s="4">
        <v>0</v>
      </c>
      <c r="E18" s="4">
        <v>0</v>
      </c>
      <c r="F18" s="5">
        <f>SUM(D18*100/D54)</f>
        <v>0</v>
      </c>
      <c r="G18" s="5">
        <f>SUM(D18*100/$D$61)</f>
        <v>0</v>
      </c>
      <c r="H18" s="4">
        <v>0</v>
      </c>
      <c r="I18" s="5">
        <v>0</v>
      </c>
    </row>
    <row r="19" spans="1:9" ht="12.75">
      <c r="A19" s="58" t="s">
        <v>48</v>
      </c>
      <c r="B19" s="4" t="s">
        <v>59</v>
      </c>
      <c r="C19" s="4">
        <v>0</v>
      </c>
      <c r="D19" s="4">
        <v>0</v>
      </c>
      <c r="E19" s="4">
        <v>0</v>
      </c>
      <c r="F19" s="5">
        <f>SUM(D19*100/D54)</f>
        <v>0</v>
      </c>
      <c r="G19" s="5">
        <f>SUM(D19*100/$D$61)</f>
        <v>0</v>
      </c>
      <c r="H19" s="4">
        <v>0</v>
      </c>
      <c r="I19" s="5">
        <v>0</v>
      </c>
    </row>
    <row r="20" spans="1:9" ht="12.75">
      <c r="A20" s="58" t="s">
        <v>50</v>
      </c>
      <c r="B20" s="4" t="s">
        <v>60</v>
      </c>
      <c r="C20" s="4">
        <v>0</v>
      </c>
      <c r="D20" s="4">
        <v>0</v>
      </c>
      <c r="E20" s="4">
        <v>0</v>
      </c>
      <c r="F20" s="5">
        <f>SUM(D20*100/D54)</f>
        <v>0</v>
      </c>
      <c r="G20" s="5">
        <f>SUM(D20*100/$D$61)</f>
        <v>0</v>
      </c>
      <c r="H20" s="4">
        <v>0</v>
      </c>
      <c r="I20" s="5">
        <v>0</v>
      </c>
    </row>
    <row r="21" spans="1:9" ht="12.75">
      <c r="A21" s="58" t="s">
        <v>51</v>
      </c>
      <c r="B21" s="4" t="s">
        <v>114</v>
      </c>
      <c r="C21" s="4">
        <v>0</v>
      </c>
      <c r="D21" s="4">
        <v>0</v>
      </c>
      <c r="E21" s="4">
        <v>0</v>
      </c>
      <c r="F21" s="5">
        <f>SUM(D21*100/D54)</f>
        <v>0</v>
      </c>
      <c r="G21" s="5">
        <f>SUM(D21*100/$D$61)</f>
        <v>0</v>
      </c>
      <c r="H21" s="4">
        <v>0</v>
      </c>
      <c r="I21" s="5">
        <v>0</v>
      </c>
    </row>
    <row r="22" spans="1:9" s="1" customFormat="1" ht="12.75">
      <c r="A22" s="56"/>
      <c r="B22" s="2" t="s">
        <v>61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6">
        <f t="shared" si="1"/>
        <v>0</v>
      </c>
      <c r="G22" s="6">
        <f t="shared" si="1"/>
        <v>0</v>
      </c>
      <c r="H22" s="11">
        <f t="shared" si="1"/>
        <v>0</v>
      </c>
      <c r="I22" s="6">
        <f t="shared" si="1"/>
        <v>0</v>
      </c>
    </row>
    <row r="23" spans="1:9" ht="12.75">
      <c r="A23" s="58"/>
      <c r="B23" s="4"/>
      <c r="C23" s="4"/>
      <c r="D23" s="4"/>
      <c r="E23" s="4"/>
      <c r="F23" s="4"/>
      <c r="G23" s="4"/>
      <c r="H23" s="4"/>
      <c r="I23" s="4"/>
    </row>
    <row r="24" spans="1:9" s="1" customFormat="1" ht="12.75">
      <c r="A24" s="56"/>
      <c r="B24" s="2" t="s">
        <v>62</v>
      </c>
      <c r="C24" s="2">
        <f aca="true" t="shared" si="2" ref="C24:I24">C22+C15</f>
        <v>1</v>
      </c>
      <c r="D24" s="2">
        <f t="shared" si="2"/>
        <v>866750000</v>
      </c>
      <c r="E24" s="2">
        <f t="shared" si="2"/>
        <v>866750000</v>
      </c>
      <c r="F24" s="6">
        <f t="shared" si="2"/>
        <v>39.636718252717166</v>
      </c>
      <c r="G24" s="6">
        <f t="shared" si="2"/>
        <v>39.636718252717166</v>
      </c>
      <c r="H24" s="2">
        <f t="shared" si="2"/>
        <v>500000000</v>
      </c>
      <c r="I24" s="6">
        <f t="shared" si="2"/>
        <v>57.68676088837612</v>
      </c>
    </row>
    <row r="25" spans="1:9" ht="12.75">
      <c r="A25" s="58"/>
      <c r="B25" s="4"/>
      <c r="C25" s="4"/>
      <c r="D25" s="4"/>
      <c r="E25" s="4"/>
      <c r="F25" s="4"/>
      <c r="G25" s="4"/>
      <c r="H25" s="4"/>
      <c r="I25" s="4"/>
    </row>
    <row r="26" spans="1:9" s="1" customFormat="1" ht="12.75">
      <c r="A26" s="56" t="s">
        <v>63</v>
      </c>
      <c r="B26" s="2" t="s">
        <v>64</v>
      </c>
      <c r="C26" s="2"/>
      <c r="D26" s="2"/>
      <c r="E26" s="2"/>
      <c r="F26" s="2"/>
      <c r="G26" s="2"/>
      <c r="H26" s="2"/>
      <c r="I26" s="2"/>
    </row>
    <row r="27" spans="1:9" ht="12.75">
      <c r="A27" s="57" t="s">
        <v>44</v>
      </c>
      <c r="B27" s="4" t="s">
        <v>65</v>
      </c>
      <c r="C27" s="4"/>
      <c r="D27" s="4"/>
      <c r="E27" s="4"/>
      <c r="F27" s="4"/>
      <c r="G27" s="4"/>
      <c r="H27" s="4"/>
      <c r="I27" s="4"/>
    </row>
    <row r="28" spans="1:9" ht="12.75">
      <c r="A28" s="58" t="s">
        <v>46</v>
      </c>
      <c r="B28" s="4" t="s">
        <v>66</v>
      </c>
      <c r="C28" s="4">
        <v>1</v>
      </c>
      <c r="D28" s="4">
        <v>10102163</v>
      </c>
      <c r="E28" s="4">
        <v>10102163</v>
      </c>
      <c r="F28" s="5">
        <f>SUM(D28*100/D54)</f>
        <v>0.46197472001618</v>
      </c>
      <c r="G28" s="5">
        <f aca="true" t="shared" si="3" ref="G28:G35">SUM(D28*100/$D$61)</f>
        <v>0.46197472001618</v>
      </c>
      <c r="H28" s="4"/>
      <c r="I28" s="4"/>
    </row>
    <row r="29" spans="1:9" ht="12.75">
      <c r="A29" s="58" t="s">
        <v>48</v>
      </c>
      <c r="B29" s="4" t="s">
        <v>67</v>
      </c>
      <c r="C29" s="4">
        <v>3</v>
      </c>
      <c r="D29" s="4">
        <v>1123931</v>
      </c>
      <c r="E29" s="4">
        <v>1123931</v>
      </c>
      <c r="F29" s="5">
        <f>SUM(D29*100/D54)</f>
        <v>0.05139767681856898</v>
      </c>
      <c r="G29" s="5">
        <f t="shared" si="3"/>
        <v>0.05139767681856898</v>
      </c>
      <c r="H29" s="4"/>
      <c r="I29" s="4"/>
    </row>
    <row r="30" spans="1:9" ht="12.75">
      <c r="A30" s="58" t="s">
        <v>50</v>
      </c>
      <c r="B30" s="4" t="s">
        <v>68</v>
      </c>
      <c r="C30" s="4">
        <v>0</v>
      </c>
      <c r="D30" s="4">
        <v>0</v>
      </c>
      <c r="E30" s="4">
        <v>0</v>
      </c>
      <c r="F30" s="5">
        <f>SUM(D30*100/D54)</f>
        <v>0</v>
      </c>
      <c r="G30" s="5">
        <f t="shared" si="3"/>
        <v>0</v>
      </c>
      <c r="H30" s="4"/>
      <c r="I30" s="4"/>
    </row>
    <row r="31" spans="1:9" ht="12.75">
      <c r="A31" s="58" t="s">
        <v>51</v>
      </c>
      <c r="B31" s="4" t="s">
        <v>69</v>
      </c>
      <c r="C31" s="4">
        <v>2</v>
      </c>
      <c r="D31" s="4">
        <v>15305000</v>
      </c>
      <c r="E31" s="4">
        <v>15305000</v>
      </c>
      <c r="F31" s="5">
        <f>SUM(D31*100/D54)</f>
        <v>0.6999019011916195</v>
      </c>
      <c r="G31" s="5">
        <f t="shared" si="3"/>
        <v>0.6999019011916195</v>
      </c>
      <c r="H31" s="4"/>
      <c r="I31" s="4"/>
    </row>
    <row r="32" spans="1:9" ht="12.75">
      <c r="A32" s="58" t="s">
        <v>53</v>
      </c>
      <c r="B32" s="4" t="s">
        <v>70</v>
      </c>
      <c r="C32" s="4">
        <v>0</v>
      </c>
      <c r="D32" s="4">
        <v>0</v>
      </c>
      <c r="E32" s="4">
        <v>0</v>
      </c>
      <c r="F32" s="5">
        <f>SUM(D32*100/D54)</f>
        <v>0</v>
      </c>
      <c r="G32" s="5">
        <f t="shared" si="3"/>
        <v>0</v>
      </c>
      <c r="H32" s="4"/>
      <c r="I32" s="4"/>
    </row>
    <row r="33" spans="1:9" ht="12.75">
      <c r="A33" s="58" t="s">
        <v>71</v>
      </c>
      <c r="B33" s="4" t="s">
        <v>72</v>
      </c>
      <c r="C33" s="4">
        <v>5</v>
      </c>
      <c r="D33" s="4">
        <v>9924158</v>
      </c>
      <c r="E33" s="4">
        <v>9924158</v>
      </c>
      <c r="F33" s="5">
        <f>SUM(D33*100/D54)</f>
        <v>0.453834501922641</v>
      </c>
      <c r="G33" s="5">
        <f t="shared" si="3"/>
        <v>0.453834501922641</v>
      </c>
      <c r="H33" s="4"/>
      <c r="I33" s="4"/>
    </row>
    <row r="34" spans="1:9" ht="12.75">
      <c r="A34" s="58" t="s">
        <v>73</v>
      </c>
      <c r="B34" s="4" t="s">
        <v>74</v>
      </c>
      <c r="C34" s="4">
        <v>0</v>
      </c>
      <c r="D34" s="4"/>
      <c r="E34" s="4">
        <v>0</v>
      </c>
      <c r="F34" s="5">
        <f>SUM(D34*100/D54)</f>
        <v>0</v>
      </c>
      <c r="G34" s="5">
        <f t="shared" si="3"/>
        <v>0</v>
      </c>
      <c r="H34" s="4"/>
      <c r="I34" s="4"/>
    </row>
    <row r="35" spans="1:9" ht="12.75">
      <c r="A35" s="58" t="s">
        <v>75</v>
      </c>
      <c r="B35" s="4" t="s">
        <v>76</v>
      </c>
      <c r="C35" s="4">
        <v>0</v>
      </c>
      <c r="D35" s="4">
        <v>0</v>
      </c>
      <c r="E35" s="4">
        <v>0</v>
      </c>
      <c r="F35" s="5">
        <f>SUM(D35*100/D54)</f>
        <v>0</v>
      </c>
      <c r="G35" s="5">
        <f t="shared" si="3"/>
        <v>0</v>
      </c>
      <c r="H35" s="4"/>
      <c r="I35" s="4"/>
    </row>
    <row r="36" spans="1:9" ht="12.75">
      <c r="A36" s="58"/>
      <c r="B36" s="4"/>
      <c r="C36" s="4"/>
      <c r="D36" s="4"/>
      <c r="E36" s="4"/>
      <c r="F36" s="4"/>
      <c r="G36" s="4"/>
      <c r="H36" s="4"/>
      <c r="I36" s="4"/>
    </row>
    <row r="37" spans="1:9" s="1" customFormat="1" ht="12.75">
      <c r="A37" s="56"/>
      <c r="B37" s="2" t="s">
        <v>77</v>
      </c>
      <c r="C37" s="2">
        <f>SUM(C28:C35)</f>
        <v>11</v>
      </c>
      <c r="D37" s="2">
        <f>SUM(D28:D35)</f>
        <v>36455252</v>
      </c>
      <c r="E37" s="2">
        <f>SUM(E28:E35)</f>
        <v>36455252</v>
      </c>
      <c r="F37" s="6">
        <f>SUM(F28:F35)</f>
        <v>1.6671087999490097</v>
      </c>
      <c r="G37" s="6">
        <f>SUM(G28:G35)</f>
        <v>1.6671087999490097</v>
      </c>
      <c r="H37" s="2"/>
      <c r="I37" s="2"/>
    </row>
    <row r="38" spans="1:9" ht="12.75">
      <c r="A38" s="58"/>
      <c r="B38" s="4"/>
      <c r="C38" s="4"/>
      <c r="D38" s="4"/>
      <c r="E38" s="4"/>
      <c r="F38" s="4"/>
      <c r="G38" s="4"/>
      <c r="H38" s="4"/>
      <c r="I38" s="4"/>
    </row>
    <row r="39" spans="1:9" ht="12.75">
      <c r="A39" s="57" t="s">
        <v>56</v>
      </c>
      <c r="B39" s="4" t="s">
        <v>78</v>
      </c>
      <c r="C39" s="4"/>
      <c r="D39" s="4"/>
      <c r="E39" s="4"/>
      <c r="F39" s="4"/>
      <c r="G39" s="4"/>
      <c r="H39" s="4"/>
      <c r="I39" s="4"/>
    </row>
    <row r="40" spans="1:9" ht="12.75">
      <c r="A40" s="58" t="s">
        <v>46</v>
      </c>
      <c r="B40" s="4" t="s">
        <v>59</v>
      </c>
      <c r="C40" s="4">
        <v>1263</v>
      </c>
      <c r="D40" s="4">
        <v>341445038</v>
      </c>
      <c r="E40" s="4">
        <v>341445038</v>
      </c>
      <c r="F40" s="5">
        <f>SUM(D40*100/D54)</f>
        <v>15.614376429182933</v>
      </c>
      <c r="G40" s="5">
        <f>SUM(D40*100/$D$61)</f>
        <v>15.614376429182933</v>
      </c>
      <c r="H40" s="4"/>
      <c r="I40" s="4"/>
    </row>
    <row r="41" spans="1:9" ht="12.75">
      <c r="A41" s="58" t="s">
        <v>48</v>
      </c>
      <c r="B41" s="4" t="s">
        <v>79</v>
      </c>
      <c r="C41" s="4"/>
      <c r="D41" s="4"/>
      <c r="E41" s="4"/>
      <c r="F41" s="5"/>
      <c r="G41" s="4"/>
      <c r="H41" s="4"/>
      <c r="I41" s="4"/>
    </row>
    <row r="42" spans="1:9" ht="25.5">
      <c r="A42" s="58"/>
      <c r="B42" s="7" t="s">
        <v>80</v>
      </c>
      <c r="C42" s="4">
        <v>47513</v>
      </c>
      <c r="D42" s="4">
        <v>68411478</v>
      </c>
      <c r="E42" s="4">
        <v>68158653</v>
      </c>
      <c r="F42" s="5">
        <f>SUM(D42*100/D54)</f>
        <v>3.1284758912465636</v>
      </c>
      <c r="G42" s="5">
        <f>SUM(D42*100/$D$61)</f>
        <v>3.1284758912465636</v>
      </c>
      <c r="H42" s="4"/>
      <c r="I42" s="4"/>
    </row>
    <row r="43" spans="1:9" ht="25.5">
      <c r="A43" s="58"/>
      <c r="B43" s="7" t="s">
        <v>81</v>
      </c>
      <c r="C43" s="4">
        <v>3056</v>
      </c>
      <c r="D43" s="4">
        <v>153144024</v>
      </c>
      <c r="E43" s="4">
        <v>153079024</v>
      </c>
      <c r="F43" s="5">
        <f>SUM(D43*100/D54)</f>
        <v>7.003318755552762</v>
      </c>
      <c r="G43" s="5">
        <f>SUM(D43*100/$D$61)</f>
        <v>7.003318755552762</v>
      </c>
      <c r="H43" s="4"/>
      <c r="I43" s="4"/>
    </row>
    <row r="44" spans="1:9" ht="12.75">
      <c r="A44" s="58" t="s">
        <v>50</v>
      </c>
      <c r="B44" s="4" t="s">
        <v>54</v>
      </c>
      <c r="C44" s="4"/>
      <c r="D44" s="4"/>
      <c r="E44" s="4"/>
      <c r="F44" s="4"/>
      <c r="G44" s="4"/>
      <c r="H44" s="4"/>
      <c r="I44" s="4"/>
    </row>
    <row r="45" spans="1:9" ht="12.75">
      <c r="A45" s="58"/>
      <c r="B45" s="13" t="s">
        <v>21</v>
      </c>
      <c r="C45" s="4">
        <v>4</v>
      </c>
      <c r="D45" s="4">
        <v>218742306</v>
      </c>
      <c r="E45" s="4">
        <v>218742306</v>
      </c>
      <c r="F45" s="5">
        <f>SUM(D45*100/D54)</f>
        <v>10.003146412312253</v>
      </c>
      <c r="G45" s="5">
        <f>SUM(D45*100/$D$61)</f>
        <v>10.003146412312253</v>
      </c>
      <c r="H45" s="4"/>
      <c r="I45" s="4"/>
    </row>
    <row r="46" spans="1:9" s="1" customFormat="1" ht="12.75">
      <c r="A46" s="56"/>
      <c r="B46" s="13" t="s">
        <v>113</v>
      </c>
      <c r="C46" s="13">
        <v>310</v>
      </c>
      <c r="D46" s="13">
        <v>3238899</v>
      </c>
      <c r="E46" s="13">
        <v>3238899</v>
      </c>
      <c r="F46" s="5">
        <f>SUM(D46*100/D54)</f>
        <v>0.14811575092241983</v>
      </c>
      <c r="G46" s="5">
        <f>SUM(D46*100/$D$61)</f>
        <v>0.14811575092241983</v>
      </c>
      <c r="H46" s="2"/>
      <c r="I46" s="2"/>
    </row>
    <row r="47" spans="1:9" s="1" customFormat="1" ht="12.75">
      <c r="A47" s="56"/>
      <c r="B47" s="13" t="s">
        <v>22</v>
      </c>
      <c r="C47" s="13">
        <v>56</v>
      </c>
      <c r="D47" s="13">
        <v>817732</v>
      </c>
      <c r="E47" s="13">
        <v>817732</v>
      </c>
      <c r="F47" s="5">
        <f>SUM(D47*100/D54)</f>
        <v>0.037395111497237864</v>
      </c>
      <c r="G47" s="5">
        <f>SUM(D47*100/$D$61)</f>
        <v>0.037395111497237864</v>
      </c>
      <c r="H47" s="2"/>
      <c r="I47" s="2"/>
    </row>
    <row r="48" spans="1:9" s="1" customFormat="1" ht="12.75">
      <c r="A48" s="56"/>
      <c r="B48" s="13" t="s">
        <v>112</v>
      </c>
      <c r="C48" s="13">
        <v>11</v>
      </c>
      <c r="D48" s="13">
        <v>21533217</v>
      </c>
      <c r="E48" s="13">
        <v>21533217</v>
      </c>
      <c r="F48" s="5">
        <f>SUM(D48*100/D54)</f>
        <v>0.9847199945816206</v>
      </c>
      <c r="G48" s="5">
        <f>SUM(D48*100/$D$61)</f>
        <v>0.9847199945816206</v>
      </c>
      <c r="H48" s="2"/>
      <c r="I48" s="2"/>
    </row>
    <row r="49" spans="1:9" s="1" customFormat="1" ht="12.75">
      <c r="A49" s="56"/>
      <c r="B49" s="13" t="s">
        <v>116</v>
      </c>
      <c r="C49" s="13">
        <v>2</v>
      </c>
      <c r="D49" s="13">
        <v>476197077</v>
      </c>
      <c r="E49" s="13">
        <v>476197077</v>
      </c>
      <c r="F49" s="5">
        <f>SUM(D49*100/D54)</f>
        <v>21.77662460203803</v>
      </c>
      <c r="G49" s="5">
        <f>SUM(D49*100/$D$61)</f>
        <v>21.77662460203803</v>
      </c>
      <c r="H49" s="2"/>
      <c r="I49" s="2"/>
    </row>
    <row r="50" spans="1:9" ht="12.75">
      <c r="A50" s="58"/>
      <c r="B50" s="9" t="s">
        <v>82</v>
      </c>
      <c r="C50" s="9">
        <f>SUM(C40:C49)</f>
        <v>52215</v>
      </c>
      <c r="D50" s="9">
        <f>SUM(D40:D49)</f>
        <v>1283529771</v>
      </c>
      <c r="E50" s="9">
        <f>SUM(E40:E49)</f>
        <v>1283211946</v>
      </c>
      <c r="F50" s="10">
        <f>SUM(F40:F49)</f>
        <v>58.69617294733382</v>
      </c>
      <c r="G50" s="10">
        <f>SUM(G40:G49)</f>
        <v>58.69617294733382</v>
      </c>
      <c r="H50" s="4"/>
      <c r="I50" s="4"/>
    </row>
    <row r="51" spans="1:9" s="1" customFormat="1" ht="12.75">
      <c r="A51" s="56"/>
      <c r="B51" s="2"/>
      <c r="C51" s="2"/>
      <c r="D51" s="2"/>
      <c r="E51" s="2"/>
      <c r="F51" s="2"/>
      <c r="G51" s="2"/>
      <c r="H51" s="2"/>
      <c r="I51" s="2"/>
    </row>
    <row r="52" spans="1:9" ht="12.75">
      <c r="A52" s="58"/>
      <c r="B52" s="9" t="s">
        <v>83</v>
      </c>
      <c r="C52" s="9">
        <f>C37+C50</f>
        <v>52226</v>
      </c>
      <c r="D52" s="9">
        <f>D37+D50</f>
        <v>1319985023</v>
      </c>
      <c r="E52" s="9">
        <f>E37+E50</f>
        <v>1319667198</v>
      </c>
      <c r="F52" s="10">
        <f>F37+F50</f>
        <v>60.363281747282834</v>
      </c>
      <c r="G52" s="10">
        <f>G37+G50</f>
        <v>60.363281747282834</v>
      </c>
      <c r="H52" s="4"/>
      <c r="I52" s="4"/>
    </row>
    <row r="53" spans="1:9" s="1" customFormat="1" ht="12.75">
      <c r="A53" s="56"/>
      <c r="B53" s="2"/>
      <c r="C53" s="2"/>
      <c r="D53" s="2"/>
      <c r="E53" s="2"/>
      <c r="F53" s="2"/>
      <c r="G53" s="2"/>
      <c r="H53" s="2"/>
      <c r="I53" s="2"/>
    </row>
    <row r="54" spans="1:9" ht="12.75">
      <c r="A54" s="58"/>
      <c r="B54" s="9" t="s">
        <v>84</v>
      </c>
      <c r="C54" s="9">
        <f>C24+C52</f>
        <v>52227</v>
      </c>
      <c r="D54" s="9">
        <f>D24+D52</f>
        <v>2186735023</v>
      </c>
      <c r="E54" s="9">
        <f>E24+E52</f>
        <v>2186417198</v>
      </c>
      <c r="F54" s="10">
        <f>F24+F52</f>
        <v>100</v>
      </c>
      <c r="G54" s="10">
        <f>G24+G52</f>
        <v>100</v>
      </c>
      <c r="H54" s="4"/>
      <c r="I54" s="4"/>
    </row>
    <row r="55" spans="1:9" ht="12.75">
      <c r="A55" s="58"/>
      <c r="B55" s="4"/>
      <c r="C55" s="4"/>
      <c r="D55" s="4"/>
      <c r="E55" s="4"/>
      <c r="F55" s="4"/>
      <c r="G55" s="4"/>
      <c r="H55" s="4"/>
      <c r="I55" s="4"/>
    </row>
    <row r="56" spans="1:9" ht="12.75">
      <c r="A56" s="58" t="s">
        <v>85</v>
      </c>
      <c r="B56" s="4" t="s">
        <v>86</v>
      </c>
      <c r="C56" s="4"/>
      <c r="D56" s="4"/>
      <c r="E56" s="4"/>
      <c r="F56" s="4"/>
      <c r="G56" s="4"/>
      <c r="H56" s="4"/>
      <c r="I56" s="4"/>
    </row>
    <row r="57" spans="1:9" ht="12.75">
      <c r="A57" s="58"/>
      <c r="B57" s="4" t="s">
        <v>87</v>
      </c>
      <c r="C57" s="4">
        <v>0</v>
      </c>
      <c r="D57" s="4">
        <v>0</v>
      </c>
      <c r="E57" s="4">
        <v>0</v>
      </c>
      <c r="F57" s="5">
        <v>0</v>
      </c>
      <c r="G57" s="5">
        <f>SUM(D57*100/$D$61)</f>
        <v>0</v>
      </c>
      <c r="H57" s="4"/>
      <c r="I57" s="4"/>
    </row>
    <row r="58" spans="1:9" ht="12.75">
      <c r="A58" s="59">
        <v>1</v>
      </c>
      <c r="B58" s="12" t="s">
        <v>125</v>
      </c>
      <c r="C58" s="14">
        <v>0</v>
      </c>
      <c r="D58" s="14">
        <v>0</v>
      </c>
      <c r="E58" s="16">
        <v>0</v>
      </c>
      <c r="F58" s="17">
        <v>0</v>
      </c>
      <c r="G58" s="17">
        <v>0</v>
      </c>
      <c r="H58" s="14">
        <v>0</v>
      </c>
      <c r="I58" s="17">
        <v>0</v>
      </c>
    </row>
    <row r="59" spans="1:9" ht="12.75">
      <c r="A59" s="59">
        <v>2</v>
      </c>
      <c r="B59" s="12" t="s">
        <v>126</v>
      </c>
      <c r="C59" s="14">
        <v>0</v>
      </c>
      <c r="D59" s="14">
        <v>0</v>
      </c>
      <c r="E59" s="16">
        <v>0</v>
      </c>
      <c r="F59" s="17">
        <v>0</v>
      </c>
      <c r="G59" s="17">
        <v>0</v>
      </c>
      <c r="H59" s="14">
        <v>0</v>
      </c>
      <c r="I59" s="17">
        <v>0</v>
      </c>
    </row>
    <row r="60" spans="1:9" s="15" customFormat="1" ht="12.75">
      <c r="A60" s="60"/>
      <c r="B60" s="14"/>
      <c r="C60" s="14"/>
      <c r="D60" s="14"/>
      <c r="E60" s="14"/>
      <c r="F60" s="14"/>
      <c r="G60" s="14"/>
      <c r="H60" s="14"/>
      <c r="I60" s="14"/>
    </row>
    <row r="61" spans="1:9" s="1" customFormat="1" ht="12.75">
      <c r="A61" s="56"/>
      <c r="B61" s="2" t="s">
        <v>88</v>
      </c>
      <c r="C61" s="2">
        <f>C57+C54</f>
        <v>52227</v>
      </c>
      <c r="D61" s="2">
        <f>D57+D54</f>
        <v>2186735023</v>
      </c>
      <c r="E61" s="2">
        <f>E57+E54</f>
        <v>2186417198</v>
      </c>
      <c r="F61" s="6">
        <f>F57+F54</f>
        <v>100</v>
      </c>
      <c r="G61" s="6">
        <f>G57+G54</f>
        <v>100</v>
      </c>
      <c r="H61" s="2">
        <f>H15+H22</f>
        <v>500000000</v>
      </c>
      <c r="I61" s="6">
        <f>+H61/D61*100</f>
        <v>22.865138882444285</v>
      </c>
    </row>
  </sheetData>
  <sheetProtection/>
  <mergeCells count="7">
    <mergeCell ref="B4:B5"/>
    <mergeCell ref="A4:A5"/>
    <mergeCell ref="F4:G4"/>
    <mergeCell ref="H4:I4"/>
    <mergeCell ref="E4:E5"/>
    <mergeCell ref="D4:D5"/>
    <mergeCell ref="C4:C5"/>
  </mergeCells>
  <printOptions/>
  <pageMargins left="0.46" right="0.20833333333333334" top="0.35" bottom="0.31" header="0.32" footer="0.3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6.00390625" style="21" customWidth="1"/>
    <col min="2" max="2" width="22.140625" style="22" customWidth="1"/>
    <col min="3" max="3" width="10.8515625" style="21" customWidth="1"/>
    <col min="4" max="4" width="10.7109375" style="21" customWidth="1"/>
    <col min="5" max="5" width="10.421875" style="21" customWidth="1"/>
    <col min="6" max="6" width="8.421875" style="21" customWidth="1"/>
    <col min="7" max="7" width="8.57421875" style="21" customWidth="1"/>
    <col min="8" max="8" width="11.8515625" style="21" customWidth="1"/>
    <col min="9" max="9" width="10.57421875" style="21" customWidth="1"/>
    <col min="10" max="10" width="14.8515625" style="21" customWidth="1"/>
    <col min="11" max="11" width="10.57421875" style="21" customWidth="1"/>
    <col min="12" max="12" width="19.421875" style="40" customWidth="1"/>
    <col min="13" max="16384" width="9.140625" style="21" customWidth="1"/>
  </cols>
  <sheetData>
    <row r="1" spans="1:12" ht="27.75" customHeight="1">
      <c r="A1" s="20" t="s">
        <v>90</v>
      </c>
      <c r="B1" s="83" t="s">
        <v>162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27.75" customHeight="1">
      <c r="A2" s="79" t="s">
        <v>91</v>
      </c>
      <c r="B2" s="79" t="s">
        <v>92</v>
      </c>
      <c r="C2" s="79" t="s">
        <v>130</v>
      </c>
      <c r="D2" s="79"/>
      <c r="E2" s="71" t="s">
        <v>131</v>
      </c>
      <c r="F2" s="71"/>
      <c r="G2" s="71"/>
      <c r="H2" s="71" t="s">
        <v>132</v>
      </c>
      <c r="I2" s="71"/>
      <c r="J2" s="71" t="s">
        <v>133</v>
      </c>
      <c r="K2" s="71"/>
      <c r="L2" s="71" t="s">
        <v>134</v>
      </c>
      <c r="M2" s="22"/>
    </row>
    <row r="3" spans="1:13" ht="87.75" customHeight="1">
      <c r="A3" s="79"/>
      <c r="B3" s="79"/>
      <c r="C3" s="23" t="s">
        <v>135</v>
      </c>
      <c r="D3" s="24" t="s">
        <v>136</v>
      </c>
      <c r="E3" s="18" t="s">
        <v>137</v>
      </c>
      <c r="F3" s="18" t="s">
        <v>138</v>
      </c>
      <c r="G3" s="18" t="s">
        <v>139</v>
      </c>
      <c r="H3" s="25" t="s">
        <v>140</v>
      </c>
      <c r="I3" s="25" t="s">
        <v>141</v>
      </c>
      <c r="J3" s="25" t="s">
        <v>142</v>
      </c>
      <c r="K3" s="25" t="s">
        <v>143</v>
      </c>
      <c r="L3" s="71"/>
      <c r="M3" s="22"/>
    </row>
    <row r="4" spans="1:12" ht="27.75" customHeight="1">
      <c r="A4" s="26" t="s">
        <v>93</v>
      </c>
      <c r="B4" s="18" t="s">
        <v>94</v>
      </c>
      <c r="C4" s="18" t="s">
        <v>95</v>
      </c>
      <c r="D4" s="18" t="s">
        <v>96</v>
      </c>
      <c r="E4" s="18" t="s">
        <v>97</v>
      </c>
      <c r="F4" s="18" t="s">
        <v>169</v>
      </c>
      <c r="G4" s="18" t="s">
        <v>98</v>
      </c>
      <c r="H4" s="25" t="s">
        <v>144</v>
      </c>
      <c r="I4" s="25" t="s">
        <v>145</v>
      </c>
      <c r="J4" s="25" t="s">
        <v>146</v>
      </c>
      <c r="K4" s="25" t="s">
        <v>147</v>
      </c>
      <c r="L4" s="25" t="s">
        <v>148</v>
      </c>
    </row>
    <row r="5" spans="1:13" ht="25.5">
      <c r="A5" s="4">
        <v>1</v>
      </c>
      <c r="B5" s="7" t="s">
        <v>117</v>
      </c>
      <c r="C5" s="4">
        <v>866750000</v>
      </c>
      <c r="D5" s="5">
        <f>SUM(C5/2186735023*100)</f>
        <v>39.636718252717166</v>
      </c>
      <c r="E5" s="4">
        <v>500000000</v>
      </c>
      <c r="F5" s="5">
        <f>+E5/C5*100</f>
        <v>57.68676088837612</v>
      </c>
      <c r="G5" s="5">
        <f>+E5/2186735023*100</f>
        <v>22.865138882444285</v>
      </c>
      <c r="H5" s="4">
        <v>0</v>
      </c>
      <c r="I5" s="5">
        <v>0</v>
      </c>
      <c r="J5" s="4">
        <v>0</v>
      </c>
      <c r="K5" s="5">
        <v>0</v>
      </c>
      <c r="L5" s="5">
        <v>0</v>
      </c>
      <c r="M5" s="22"/>
    </row>
    <row r="6" spans="1:12" ht="12.75">
      <c r="A6" s="27"/>
      <c r="B6" s="28" t="s">
        <v>99</v>
      </c>
      <c r="C6" s="29">
        <f>SUM(C5:C5)</f>
        <v>866750000</v>
      </c>
      <c r="D6" s="30">
        <f>SUM(D5:D5)</f>
        <v>39.636718252717166</v>
      </c>
      <c r="E6" s="29">
        <f>SUM(E5:E5)</f>
        <v>500000000</v>
      </c>
      <c r="F6" s="10">
        <f>+E6/C6*100</f>
        <v>57.68676088837612</v>
      </c>
      <c r="G6" s="30">
        <f aca="true" t="shared" si="0" ref="G6:L6">SUM(G5:G5)</f>
        <v>22.865138882444285</v>
      </c>
      <c r="H6" s="29">
        <f t="shared" si="0"/>
        <v>0</v>
      </c>
      <c r="I6" s="30">
        <f t="shared" si="0"/>
        <v>0</v>
      </c>
      <c r="J6" s="29">
        <f t="shared" si="0"/>
        <v>0</v>
      </c>
      <c r="K6" s="30">
        <f t="shared" si="0"/>
        <v>0</v>
      </c>
      <c r="L6" s="30">
        <f t="shared" si="0"/>
        <v>0</v>
      </c>
    </row>
    <row r="7" spans="3:12" ht="12.75">
      <c r="C7" s="22"/>
      <c r="D7" s="22"/>
      <c r="E7" s="22"/>
      <c r="F7" s="22"/>
      <c r="G7" s="22"/>
      <c r="H7" s="22"/>
      <c r="I7" s="22"/>
      <c r="J7" s="22"/>
      <c r="K7" s="22"/>
      <c r="L7" s="31"/>
    </row>
    <row r="8" spans="1:12" ht="30" customHeight="1">
      <c r="A8" s="32" t="s">
        <v>149</v>
      </c>
      <c r="B8" s="84" t="s">
        <v>150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4" ht="12.75" customHeight="1">
      <c r="A9" s="81" t="s">
        <v>91</v>
      </c>
      <c r="B9" s="81" t="s">
        <v>92</v>
      </c>
      <c r="C9" s="81" t="s">
        <v>151</v>
      </c>
      <c r="D9" s="72" t="s">
        <v>100</v>
      </c>
      <c r="E9" s="73"/>
      <c r="F9" s="74"/>
      <c r="G9" s="71" t="s">
        <v>132</v>
      </c>
      <c r="H9" s="71"/>
      <c r="I9" s="71" t="s">
        <v>133</v>
      </c>
      <c r="J9" s="71"/>
      <c r="K9" s="71" t="s">
        <v>134</v>
      </c>
      <c r="L9" s="71"/>
      <c r="M9" s="34"/>
      <c r="N9" s="35"/>
    </row>
    <row r="10" spans="1:14" ht="66" customHeight="1">
      <c r="A10" s="82"/>
      <c r="B10" s="82"/>
      <c r="C10" s="82"/>
      <c r="D10" s="75"/>
      <c r="E10" s="76"/>
      <c r="F10" s="77"/>
      <c r="G10" s="25" t="s">
        <v>140</v>
      </c>
      <c r="H10" s="25" t="s">
        <v>141</v>
      </c>
      <c r="I10" s="25" t="s">
        <v>142</v>
      </c>
      <c r="J10" s="25" t="s">
        <v>143</v>
      </c>
      <c r="K10" s="71"/>
      <c r="L10" s="71"/>
      <c r="M10" s="34"/>
      <c r="N10" s="35"/>
    </row>
    <row r="11" spans="1:14" ht="25.5">
      <c r="A11" s="4">
        <v>1</v>
      </c>
      <c r="B11" s="7" t="s">
        <v>118</v>
      </c>
      <c r="C11" s="4">
        <v>400909646</v>
      </c>
      <c r="D11" s="87">
        <f>SUM(C11/2186735023*100)</f>
        <v>18.33370947020315</v>
      </c>
      <c r="E11" s="88"/>
      <c r="F11" s="89"/>
      <c r="G11" s="4">
        <v>0</v>
      </c>
      <c r="H11" s="5">
        <v>0</v>
      </c>
      <c r="I11" s="4">
        <v>0</v>
      </c>
      <c r="J11" s="5">
        <v>0</v>
      </c>
      <c r="K11" s="90">
        <v>0</v>
      </c>
      <c r="L11" s="90"/>
      <c r="M11" s="36"/>
      <c r="N11" s="35"/>
    </row>
    <row r="12" spans="1:14" ht="12.75">
      <c r="A12" s="4">
        <v>2</v>
      </c>
      <c r="B12" s="7" t="s">
        <v>119</v>
      </c>
      <c r="C12" s="4">
        <v>100000000</v>
      </c>
      <c r="D12" s="87">
        <f aca="true" t="shared" si="1" ref="D12:D19">SUM(C12/2186735023*100)</f>
        <v>4.573027776488857</v>
      </c>
      <c r="E12" s="88"/>
      <c r="F12" s="89"/>
      <c r="G12" s="4">
        <v>0</v>
      </c>
      <c r="H12" s="5">
        <v>0</v>
      </c>
      <c r="I12" s="4">
        <v>0</v>
      </c>
      <c r="J12" s="5">
        <v>0</v>
      </c>
      <c r="K12" s="90">
        <v>0</v>
      </c>
      <c r="L12" s="90"/>
      <c r="M12" s="36"/>
      <c r="N12" s="35"/>
    </row>
    <row r="13" spans="1:14" ht="12.75">
      <c r="A13" s="4">
        <v>3</v>
      </c>
      <c r="B13" s="7" t="s">
        <v>120</v>
      </c>
      <c r="C13" s="4">
        <v>87441860</v>
      </c>
      <c r="D13" s="87">
        <f t="shared" si="1"/>
        <v>3.9987405460784995</v>
      </c>
      <c r="E13" s="88"/>
      <c r="F13" s="89"/>
      <c r="G13" s="4">
        <v>0</v>
      </c>
      <c r="H13" s="5">
        <v>0</v>
      </c>
      <c r="I13" s="4">
        <v>0</v>
      </c>
      <c r="J13" s="5">
        <v>0</v>
      </c>
      <c r="K13" s="90">
        <v>0</v>
      </c>
      <c r="L13" s="90"/>
      <c r="M13" s="36"/>
      <c r="N13" s="35"/>
    </row>
    <row r="14" spans="1:14" ht="12.75">
      <c r="A14" s="4">
        <v>4</v>
      </c>
      <c r="B14" s="7" t="s">
        <v>158</v>
      </c>
      <c r="C14" s="4">
        <v>75287431</v>
      </c>
      <c r="D14" s="87">
        <f t="shared" si="1"/>
        <v>3.4429151318348823</v>
      </c>
      <c r="E14" s="88"/>
      <c r="F14" s="89"/>
      <c r="G14" s="4">
        <v>0</v>
      </c>
      <c r="H14" s="5">
        <v>0</v>
      </c>
      <c r="I14" s="4">
        <v>0</v>
      </c>
      <c r="J14" s="5">
        <v>0</v>
      </c>
      <c r="K14" s="90">
        <v>0</v>
      </c>
      <c r="L14" s="90"/>
      <c r="M14" s="36"/>
      <c r="N14" s="35"/>
    </row>
    <row r="15" spans="1:14" ht="25.5">
      <c r="A15" s="4">
        <v>5</v>
      </c>
      <c r="B15" s="7" t="s">
        <v>121</v>
      </c>
      <c r="C15" s="4">
        <v>68250000</v>
      </c>
      <c r="D15" s="87">
        <f t="shared" si="1"/>
        <v>3.121091457453645</v>
      </c>
      <c r="E15" s="88"/>
      <c r="F15" s="89"/>
      <c r="G15" s="4">
        <v>0</v>
      </c>
      <c r="H15" s="5">
        <v>0</v>
      </c>
      <c r="I15" s="4">
        <v>0</v>
      </c>
      <c r="J15" s="5">
        <v>0</v>
      </c>
      <c r="K15" s="90">
        <v>0</v>
      </c>
      <c r="L15" s="90"/>
      <c r="M15" s="36"/>
      <c r="N15" s="35"/>
    </row>
    <row r="16" spans="1:14" ht="25.5">
      <c r="A16" s="4">
        <v>6</v>
      </c>
      <c r="B16" s="7" t="s">
        <v>122</v>
      </c>
      <c r="C16" s="4">
        <v>48352720</v>
      </c>
      <c r="D16" s="87">
        <f t="shared" si="1"/>
        <v>2.211183316287883</v>
      </c>
      <c r="E16" s="88"/>
      <c r="F16" s="89"/>
      <c r="G16" s="4">
        <v>0</v>
      </c>
      <c r="H16" s="5">
        <v>0</v>
      </c>
      <c r="I16" s="4">
        <v>0</v>
      </c>
      <c r="J16" s="5">
        <v>0</v>
      </c>
      <c r="K16" s="90">
        <v>0</v>
      </c>
      <c r="L16" s="90"/>
      <c r="M16" s="36"/>
      <c r="N16" s="35"/>
    </row>
    <row r="17" spans="1:14" ht="25.5">
      <c r="A17" s="4">
        <v>7</v>
      </c>
      <c r="B17" s="7" t="s">
        <v>123</v>
      </c>
      <c r="C17" s="4">
        <v>48252726</v>
      </c>
      <c r="D17" s="87">
        <f t="shared" si="1"/>
        <v>2.206610562893061</v>
      </c>
      <c r="E17" s="88"/>
      <c r="F17" s="89"/>
      <c r="G17" s="4">
        <v>0</v>
      </c>
      <c r="H17" s="5">
        <v>0</v>
      </c>
      <c r="I17" s="4">
        <v>0</v>
      </c>
      <c r="J17" s="5">
        <v>0</v>
      </c>
      <c r="K17" s="90">
        <v>0</v>
      </c>
      <c r="L17" s="90"/>
      <c r="M17" s="36"/>
      <c r="N17" s="35"/>
    </row>
    <row r="18" spans="1:14" ht="25.5">
      <c r="A18" s="4">
        <v>8</v>
      </c>
      <c r="B18" s="7" t="s">
        <v>124</v>
      </c>
      <c r="C18" s="4">
        <v>34695000</v>
      </c>
      <c r="D18" s="87">
        <f t="shared" si="1"/>
        <v>1.5866119870528088</v>
      </c>
      <c r="E18" s="88"/>
      <c r="F18" s="89"/>
      <c r="G18" s="4">
        <v>0</v>
      </c>
      <c r="H18" s="5">
        <v>0</v>
      </c>
      <c r="I18" s="4">
        <v>0</v>
      </c>
      <c r="J18" s="5">
        <v>0</v>
      </c>
      <c r="K18" s="90">
        <v>0</v>
      </c>
      <c r="L18" s="90"/>
      <c r="M18" s="36"/>
      <c r="N18" s="35"/>
    </row>
    <row r="19" spans="1:14" ht="25.5">
      <c r="A19" s="4">
        <v>9</v>
      </c>
      <c r="B19" s="7" t="s">
        <v>159</v>
      </c>
      <c r="C19" s="4">
        <v>22300000</v>
      </c>
      <c r="D19" s="87">
        <f t="shared" si="1"/>
        <v>1.019785194157015</v>
      </c>
      <c r="E19" s="88"/>
      <c r="F19" s="89"/>
      <c r="G19" s="4">
        <v>0</v>
      </c>
      <c r="H19" s="5">
        <v>0</v>
      </c>
      <c r="I19" s="4">
        <v>0</v>
      </c>
      <c r="J19" s="5">
        <v>0</v>
      </c>
      <c r="K19" s="90">
        <v>0</v>
      </c>
      <c r="L19" s="90"/>
      <c r="M19" s="36"/>
      <c r="N19" s="35"/>
    </row>
    <row r="20" spans="1:14" ht="12.75">
      <c r="A20" s="27"/>
      <c r="B20" s="28" t="s">
        <v>99</v>
      </c>
      <c r="C20" s="37">
        <f aca="true" t="shared" si="2" ref="C20:K20">SUM(C11:C19)</f>
        <v>885489383</v>
      </c>
      <c r="D20" s="91">
        <f t="shared" si="2"/>
        <v>40.493675442449806</v>
      </c>
      <c r="E20" s="92"/>
      <c r="F20" s="93"/>
      <c r="G20" s="37">
        <f t="shared" si="2"/>
        <v>0</v>
      </c>
      <c r="H20" s="38">
        <f t="shared" si="2"/>
        <v>0</v>
      </c>
      <c r="I20" s="37">
        <f t="shared" si="2"/>
        <v>0</v>
      </c>
      <c r="J20" s="38">
        <f t="shared" si="2"/>
        <v>0</v>
      </c>
      <c r="K20" s="96">
        <f t="shared" si="2"/>
        <v>0</v>
      </c>
      <c r="L20" s="96"/>
      <c r="M20" s="39"/>
      <c r="N20" s="40"/>
    </row>
    <row r="23" spans="1:9" ht="27" customHeight="1">
      <c r="A23" s="32" t="s">
        <v>152</v>
      </c>
      <c r="B23" s="78" t="s">
        <v>153</v>
      </c>
      <c r="C23" s="78"/>
      <c r="D23" s="78"/>
      <c r="E23" s="78"/>
      <c r="F23" s="78"/>
      <c r="G23" s="78"/>
      <c r="H23" s="78"/>
      <c r="I23" s="78"/>
    </row>
    <row r="24" spans="1:9" ht="12.75">
      <c r="A24" s="79" t="s">
        <v>91</v>
      </c>
      <c r="B24" s="79" t="s">
        <v>154</v>
      </c>
      <c r="C24" s="79" t="s">
        <v>151</v>
      </c>
      <c r="D24" s="80" t="s">
        <v>100</v>
      </c>
      <c r="E24" s="71" t="s">
        <v>132</v>
      </c>
      <c r="F24" s="71"/>
      <c r="G24" s="71" t="s">
        <v>133</v>
      </c>
      <c r="H24" s="71"/>
      <c r="I24" s="71" t="s">
        <v>134</v>
      </c>
    </row>
    <row r="25" spans="1:9" ht="105" customHeight="1">
      <c r="A25" s="79"/>
      <c r="B25" s="79"/>
      <c r="C25" s="79"/>
      <c r="D25" s="80"/>
      <c r="E25" s="25" t="s">
        <v>140</v>
      </c>
      <c r="F25" s="25" t="s">
        <v>141</v>
      </c>
      <c r="G25" s="25" t="s">
        <v>142</v>
      </c>
      <c r="H25" s="25" t="s">
        <v>143</v>
      </c>
      <c r="I25" s="71"/>
    </row>
    <row r="26" spans="1:9" ht="25.5">
      <c r="A26" s="4">
        <v>1</v>
      </c>
      <c r="B26" s="7" t="s">
        <v>118</v>
      </c>
      <c r="C26" s="4">
        <v>400909646</v>
      </c>
      <c r="D26" s="5">
        <f>SUM(C26/2186735023*100)</f>
        <v>18.33370947020315</v>
      </c>
      <c r="E26" s="4">
        <v>0</v>
      </c>
      <c r="F26" s="5">
        <v>0</v>
      </c>
      <c r="G26" s="4">
        <v>0</v>
      </c>
      <c r="H26" s="5">
        <v>0</v>
      </c>
      <c r="I26" s="5">
        <v>0</v>
      </c>
    </row>
    <row r="27" spans="1:9" ht="12.75">
      <c r="A27" s="27"/>
      <c r="B27" s="28" t="s">
        <v>155</v>
      </c>
      <c r="C27" s="41">
        <f aca="true" t="shared" si="3" ref="C27:I27">SUM(C26:C26)</f>
        <v>400909646</v>
      </c>
      <c r="D27" s="42">
        <f t="shared" si="3"/>
        <v>18.33370947020315</v>
      </c>
      <c r="E27" s="41">
        <f t="shared" si="3"/>
        <v>0</v>
      </c>
      <c r="F27" s="42">
        <f t="shared" si="3"/>
        <v>0</v>
      </c>
      <c r="G27" s="41">
        <f t="shared" si="3"/>
        <v>0</v>
      </c>
      <c r="H27" s="42">
        <f t="shared" si="3"/>
        <v>0</v>
      </c>
      <c r="I27" s="42">
        <f t="shared" si="3"/>
        <v>0</v>
      </c>
    </row>
    <row r="29" spans="1:12" ht="12.75">
      <c r="A29" s="62" t="s">
        <v>101</v>
      </c>
      <c r="B29" s="70" t="s">
        <v>102</v>
      </c>
      <c r="C29" s="70"/>
      <c r="D29" s="70"/>
      <c r="E29" s="70"/>
      <c r="F29" s="70"/>
      <c r="G29" s="70"/>
      <c r="H29" s="70"/>
      <c r="I29" s="70"/>
      <c r="J29" s="44"/>
      <c r="K29" s="44"/>
      <c r="L29" s="44"/>
    </row>
    <row r="30" spans="1:12" ht="52.5" customHeight="1">
      <c r="A30" s="54" t="s">
        <v>91</v>
      </c>
      <c r="B30" s="54" t="s">
        <v>92</v>
      </c>
      <c r="C30" s="54" t="s">
        <v>103</v>
      </c>
      <c r="D30" s="100" t="s">
        <v>104</v>
      </c>
      <c r="E30" s="100"/>
      <c r="F30" s="100"/>
      <c r="G30" s="100"/>
      <c r="H30" s="98" t="s">
        <v>161</v>
      </c>
      <c r="I30" s="98"/>
      <c r="J30" s="64"/>
      <c r="K30" s="33"/>
      <c r="L30" s="45"/>
    </row>
    <row r="31" spans="1:12" ht="25.5">
      <c r="A31" s="12">
        <v>1</v>
      </c>
      <c r="B31" s="7" t="s">
        <v>160</v>
      </c>
      <c r="C31" s="4">
        <v>565672490</v>
      </c>
      <c r="D31" s="90">
        <f>SUM(C31/2186735023*100)</f>
        <v>25.86836009165615</v>
      </c>
      <c r="E31" s="90"/>
      <c r="F31" s="90"/>
      <c r="G31" s="90"/>
      <c r="H31" s="99" t="s">
        <v>167</v>
      </c>
      <c r="I31" s="99"/>
      <c r="J31" s="65"/>
      <c r="K31" s="33"/>
      <c r="L31" s="45"/>
    </row>
    <row r="32" spans="1:12" ht="12.75">
      <c r="A32" s="27"/>
      <c r="B32" s="28" t="s">
        <v>99</v>
      </c>
      <c r="C32" s="46">
        <f>SUM(C31:C31)</f>
        <v>565672490</v>
      </c>
      <c r="D32" s="94">
        <f>SUM(D31:D31)</f>
        <v>25.86836009165615</v>
      </c>
      <c r="E32" s="94"/>
      <c r="F32" s="94"/>
      <c r="G32" s="94"/>
      <c r="H32" s="46"/>
      <c r="I32" s="46"/>
      <c r="J32" s="47"/>
      <c r="K32" s="47"/>
      <c r="L32" s="45"/>
    </row>
    <row r="33" ht="12.75">
      <c r="C33" s="22"/>
    </row>
    <row r="34" ht="12.75">
      <c r="C34" s="22"/>
    </row>
    <row r="35" spans="1:12" ht="12.75">
      <c r="A35" s="48" t="s">
        <v>105</v>
      </c>
      <c r="B35" s="70" t="s">
        <v>106</v>
      </c>
      <c r="C35" s="70"/>
      <c r="D35" s="70"/>
      <c r="E35" s="70"/>
      <c r="F35" s="70"/>
      <c r="G35" s="70"/>
      <c r="H35" s="44"/>
      <c r="I35" s="44"/>
      <c r="J35" s="44"/>
      <c r="K35" s="44"/>
      <c r="L35" s="44"/>
    </row>
    <row r="36" spans="1:12" ht="54" customHeight="1">
      <c r="A36" s="23" t="s">
        <v>91</v>
      </c>
      <c r="B36" s="23" t="s">
        <v>156</v>
      </c>
      <c r="C36" s="23" t="s">
        <v>107</v>
      </c>
      <c r="D36" s="24" t="s">
        <v>108</v>
      </c>
      <c r="E36" s="79" t="s">
        <v>109</v>
      </c>
      <c r="F36" s="79"/>
      <c r="G36" s="79"/>
      <c r="H36" s="34"/>
      <c r="I36" s="34"/>
      <c r="J36" s="34"/>
      <c r="K36" s="34"/>
      <c r="L36" s="45"/>
    </row>
    <row r="37" spans="1:12" ht="12.75">
      <c r="A37" s="27">
        <v>1</v>
      </c>
      <c r="B37" s="49" t="s">
        <v>157</v>
      </c>
      <c r="C37" s="49">
        <v>0</v>
      </c>
      <c r="D37" s="27">
        <v>0</v>
      </c>
      <c r="E37" s="97">
        <f>D37*100/423559671</f>
        <v>0</v>
      </c>
      <c r="F37" s="97"/>
      <c r="G37" s="97"/>
      <c r="H37" s="45"/>
      <c r="I37" s="45"/>
      <c r="J37" s="45"/>
      <c r="K37" s="45"/>
      <c r="L37" s="45"/>
    </row>
    <row r="38" spans="1:12" ht="12.75">
      <c r="A38" s="27"/>
      <c r="B38" s="28" t="s">
        <v>99</v>
      </c>
      <c r="C38" s="41">
        <f>SUM(D37:D37)</f>
        <v>0</v>
      </c>
      <c r="D38" s="46">
        <f>SUM(E37:E37)</f>
        <v>0</v>
      </c>
      <c r="E38" s="94">
        <f>SUM(E37:E37)</f>
        <v>0</v>
      </c>
      <c r="F38" s="94"/>
      <c r="G38" s="94"/>
      <c r="H38" s="47"/>
      <c r="I38" s="47"/>
      <c r="J38" s="47"/>
      <c r="K38" s="47"/>
      <c r="L38" s="45"/>
    </row>
    <row r="39" ht="12.75">
      <c r="C39" s="22"/>
    </row>
    <row r="40" spans="1:12" ht="29.25" customHeight="1">
      <c r="A40" s="48" t="s">
        <v>110</v>
      </c>
      <c r="B40" s="95" t="s">
        <v>163</v>
      </c>
      <c r="C40" s="95"/>
      <c r="D40" s="95"/>
      <c r="E40" s="95"/>
      <c r="F40" s="95"/>
      <c r="G40" s="95"/>
      <c r="H40" s="95"/>
      <c r="I40" s="95"/>
      <c r="J40" s="50"/>
      <c r="K40" s="50"/>
      <c r="L40" s="50"/>
    </row>
    <row r="41" spans="1:12" ht="12.75">
      <c r="A41" s="48"/>
      <c r="B41" s="63"/>
      <c r="C41" s="43"/>
      <c r="D41" s="43"/>
      <c r="E41" s="44"/>
      <c r="F41" s="44"/>
      <c r="G41" s="44"/>
      <c r="H41" s="44"/>
      <c r="I41" s="44"/>
      <c r="J41" s="44"/>
      <c r="K41" s="44"/>
      <c r="L41" s="44"/>
    </row>
    <row r="42" spans="1:12" ht="76.5">
      <c r="A42" s="23">
        <v>1</v>
      </c>
      <c r="B42" s="23" t="s">
        <v>111</v>
      </c>
      <c r="C42" s="23" t="s">
        <v>168</v>
      </c>
      <c r="D42" s="24" t="s">
        <v>108</v>
      </c>
      <c r="E42" s="79" t="s">
        <v>109</v>
      </c>
      <c r="F42" s="79"/>
      <c r="G42" s="79"/>
      <c r="I42" s="34"/>
      <c r="J42" s="34"/>
      <c r="K42" s="34"/>
      <c r="L42" s="45"/>
    </row>
    <row r="43" spans="1:12" ht="12.75">
      <c r="A43" s="27">
        <v>1</v>
      </c>
      <c r="B43" s="49" t="s">
        <v>157</v>
      </c>
      <c r="C43" s="49">
        <v>0</v>
      </c>
      <c r="D43" s="27">
        <v>0</v>
      </c>
      <c r="E43" s="85">
        <f>D43*100/28000000</f>
        <v>0</v>
      </c>
      <c r="F43" s="85"/>
      <c r="G43" s="85"/>
      <c r="I43" s="45"/>
      <c r="J43" s="45"/>
      <c r="K43" s="45"/>
      <c r="L43" s="45"/>
    </row>
    <row r="44" spans="1:12" ht="12.75">
      <c r="A44" s="27">
        <v>2</v>
      </c>
      <c r="B44" s="49" t="s">
        <v>157</v>
      </c>
      <c r="C44" s="49">
        <v>0</v>
      </c>
      <c r="D44" s="27">
        <v>0</v>
      </c>
      <c r="E44" s="85">
        <f>D44*100/28000000</f>
        <v>0</v>
      </c>
      <c r="F44" s="85"/>
      <c r="G44" s="85"/>
      <c r="I44" s="45"/>
      <c r="J44" s="45"/>
      <c r="K44" s="45"/>
      <c r="L44" s="45"/>
    </row>
    <row r="45" spans="1:12" ht="12.75">
      <c r="A45" s="27"/>
      <c r="B45" s="28" t="s">
        <v>99</v>
      </c>
      <c r="C45" s="28">
        <f>SUM(C43:C44)</f>
        <v>0</v>
      </c>
      <c r="D45" s="28">
        <f>SUM(D43:D44)</f>
        <v>0</v>
      </c>
      <c r="E45" s="86">
        <f>SUM(E43:E44)</f>
        <v>0</v>
      </c>
      <c r="F45" s="86"/>
      <c r="G45" s="86"/>
      <c r="I45" s="51"/>
      <c r="J45" s="51"/>
      <c r="K45" s="51"/>
      <c r="L45" s="45"/>
    </row>
    <row r="46" spans="3:12" ht="12.75">
      <c r="C46" s="22"/>
      <c r="D46" s="48"/>
      <c r="E46" s="48"/>
      <c r="F46" s="48"/>
      <c r="G46" s="48"/>
      <c r="H46" s="48"/>
      <c r="I46" s="48"/>
      <c r="J46" s="48"/>
      <c r="K46" s="48"/>
      <c r="L46" s="52"/>
    </row>
    <row r="47" ht="12.75">
      <c r="C47" s="22"/>
    </row>
    <row r="48" spans="1:3" ht="12.75">
      <c r="A48" s="48"/>
      <c r="C48" s="22"/>
    </row>
    <row r="49" spans="2:12" ht="12.75">
      <c r="B49" s="53"/>
      <c r="C49" s="53"/>
      <c r="D49" s="48"/>
      <c r="E49" s="48"/>
      <c r="F49" s="48"/>
      <c r="G49" s="48"/>
      <c r="H49" s="48"/>
      <c r="I49" s="48"/>
      <c r="J49" s="48"/>
      <c r="K49" s="48"/>
      <c r="L49" s="52"/>
    </row>
  </sheetData>
  <sheetProtection/>
  <mergeCells count="59">
    <mergeCell ref="B40:I40"/>
    <mergeCell ref="K18:L18"/>
    <mergeCell ref="K19:L19"/>
    <mergeCell ref="K20:L20"/>
    <mergeCell ref="D18:F18"/>
    <mergeCell ref="E37:G37"/>
    <mergeCell ref="E38:G38"/>
    <mergeCell ref="E36:G36"/>
    <mergeCell ref="B35:G35"/>
    <mergeCell ref="H30:I30"/>
    <mergeCell ref="K12:L12"/>
    <mergeCell ref="K13:L13"/>
    <mergeCell ref="K14:L14"/>
    <mergeCell ref="K15:L15"/>
    <mergeCell ref="K16:L16"/>
    <mergeCell ref="D32:G32"/>
    <mergeCell ref="H31:I31"/>
    <mergeCell ref="D30:G30"/>
    <mergeCell ref="D31:G31"/>
    <mergeCell ref="E45:G45"/>
    <mergeCell ref="D11:F11"/>
    <mergeCell ref="D12:F12"/>
    <mergeCell ref="D13:F13"/>
    <mergeCell ref="D14:F14"/>
    <mergeCell ref="K17:L17"/>
    <mergeCell ref="D15:F15"/>
    <mergeCell ref="D16:F16"/>
    <mergeCell ref="D17:F17"/>
    <mergeCell ref="D19:F19"/>
    <mergeCell ref="H2:I2"/>
    <mergeCell ref="J2:K2"/>
    <mergeCell ref="L2:L3"/>
    <mergeCell ref="E42:G42"/>
    <mergeCell ref="E43:G43"/>
    <mergeCell ref="E44:G44"/>
    <mergeCell ref="B8:L8"/>
    <mergeCell ref="D20:F20"/>
    <mergeCell ref="K9:L10"/>
    <mergeCell ref="K11:L11"/>
    <mergeCell ref="I24:I25"/>
    <mergeCell ref="A9:A10"/>
    <mergeCell ref="B9:B10"/>
    <mergeCell ref="C9:C10"/>
    <mergeCell ref="G9:H9"/>
    <mergeCell ref="B1:L1"/>
    <mergeCell ref="A2:A3"/>
    <mergeCell ref="B2:B3"/>
    <mergeCell ref="C2:D2"/>
    <mergeCell ref="E2:G2"/>
    <mergeCell ref="B29:I29"/>
    <mergeCell ref="I9:J9"/>
    <mergeCell ref="D9:F10"/>
    <mergeCell ref="B23:I23"/>
    <mergeCell ref="A24:A25"/>
    <mergeCell ref="B24:B25"/>
    <mergeCell ref="C24:C25"/>
    <mergeCell ref="D24:D25"/>
    <mergeCell ref="E24:F24"/>
    <mergeCell ref="G24:H24"/>
  </mergeCells>
  <printOptions/>
  <pageMargins left="0.75" right="0.75" top="0.61" bottom="0.19" header="0.5" footer="0.2"/>
  <pageSetup horizontalDpi="600" verticalDpi="600" orientation="landscape" scale="85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Subhendu Mallick</cp:lastModifiedBy>
  <cp:lastPrinted>2013-07-10T07:28:37Z</cp:lastPrinted>
  <dcterms:created xsi:type="dcterms:W3CDTF">2009-08-10T14:47:16Z</dcterms:created>
  <dcterms:modified xsi:type="dcterms:W3CDTF">2013-07-15T05:48:31Z</dcterms:modified>
  <cp:category/>
  <cp:version/>
  <cp:contentType/>
  <cp:contentStatus/>
</cp:coreProperties>
</file>