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070" activeTab="0"/>
  </bookViews>
  <sheets>
    <sheet name="SHEET-A" sheetId="1" r:id="rId1"/>
    <sheet name="SHEET-B" sheetId="2" r:id="rId2"/>
    <sheet name="SHEET-C " sheetId="3" r:id="rId3"/>
  </sheets>
  <definedNames>
    <definedName name="_xlnm.Print_Area" localSheetId="2">'SHEET-C '!$A$1:$L$46</definedName>
    <definedName name="_xlnm.Print_Titles" localSheetId="1">'SHEET-B'!$4:$6</definedName>
  </definedNames>
  <calcPr fullCalcOnLoad="1"/>
</workbook>
</file>

<file path=xl/sharedStrings.xml><?xml version="1.0" encoding="utf-8"?>
<sst xmlns="http://schemas.openxmlformats.org/spreadsheetml/2006/main" count="223" uniqueCount="170">
  <si>
    <t>(1)(a) STATEMENT SHOWING SHAREHOLDING PATTERN IN CLAUSE-35</t>
  </si>
  <si>
    <t>NAME OF THE COMPANY:ELECTROSTEEL STEELS LIMITED</t>
  </si>
  <si>
    <t xml:space="preserve">Class of Security: </t>
  </si>
  <si>
    <t xml:space="preserve">QUARTER ENDED: </t>
  </si>
  <si>
    <t>Partly paid-up shares</t>
  </si>
  <si>
    <t>No. of partly paid-up shares</t>
  </si>
  <si>
    <t>As a % of total no. of partly paid-up shares</t>
  </si>
  <si>
    <t>As a % of total no. of shares of the Company.</t>
  </si>
  <si>
    <t>Held by promoter/promoter group</t>
  </si>
  <si>
    <t>Held by Public</t>
  </si>
  <si>
    <t>Total:</t>
  </si>
  <si>
    <t>Outstanding convertible securities:</t>
  </si>
  <si>
    <t>No. of outstanding securities</t>
  </si>
  <si>
    <t>As a % of total no. of outstanding convertible securities.</t>
  </si>
  <si>
    <t>As a % of total no. of shares of the Company assuming full conversion of the convertible securities</t>
  </si>
  <si>
    <t>Warrants:</t>
  </si>
  <si>
    <t>No. of warrants</t>
  </si>
  <si>
    <t>As a % of total no. of warrants</t>
  </si>
  <si>
    <t>As a % of total no. of shares of the Company, assuming full conversion of warrants</t>
  </si>
  <si>
    <t>Total paid-up capital of the Company, assuming full conversion of warrants and convertible securities</t>
  </si>
  <si>
    <t>SCRIP CODE: 533264</t>
  </si>
  <si>
    <t>Foreign Bodies</t>
  </si>
  <si>
    <t>Clearing Members</t>
  </si>
  <si>
    <t>CATEGORY CODE</t>
  </si>
  <si>
    <t>CATEGORY OF SHAREHOLDER</t>
  </si>
  <si>
    <t>TOTAL SHAREHOLDING AS A % OF TOTAL NO OF SHARES</t>
  </si>
  <si>
    <t>SHARES PLEDGE OR OTHERWISE ENCUMBERED</t>
  </si>
  <si>
    <t>NO OF SHAREHOLDERS</t>
  </si>
  <si>
    <t>TOTAL NUMBER OF SHARES</t>
  </si>
  <si>
    <t>NO OF SHARES HELD IN DEMATERIALIZED FORM</t>
  </si>
  <si>
    <t>AS a PERCENTAGE of (A+B)</t>
  </si>
  <si>
    <t>As a PERCENTAGE of (A+B+C)</t>
  </si>
  <si>
    <t xml:space="preserve">NUMBER OF SHARES  </t>
  </si>
  <si>
    <t xml:space="preserve">AS a PERCENTAGE </t>
  </si>
  <si>
    <t xml:space="preserve">   (I)   </t>
  </si>
  <si>
    <t xml:space="preserve">   (II)   </t>
  </si>
  <si>
    <t xml:space="preserve">   (III)   </t>
  </si>
  <si>
    <t xml:space="preserve">   (IV)   </t>
  </si>
  <si>
    <t xml:space="preserve">   (V)   </t>
  </si>
  <si>
    <t xml:space="preserve">   (VI)   </t>
  </si>
  <si>
    <t xml:space="preserve">   (VII)   </t>
  </si>
  <si>
    <t xml:space="preserve">   (VIII)   </t>
  </si>
  <si>
    <t>(IX)=(VIII)/(IV)*100</t>
  </si>
  <si>
    <t>(A)</t>
  </si>
  <si>
    <t>PROMOTER AND PROMOTER GROUP</t>
  </si>
  <si>
    <t>(1)</t>
  </si>
  <si>
    <t>INDIAN</t>
  </si>
  <si>
    <t>(a)</t>
  </si>
  <si>
    <t>Individual /HUF</t>
  </si>
  <si>
    <t>(b)</t>
  </si>
  <si>
    <t>Central Government/State Government(s)</t>
  </si>
  <si>
    <t>(c)</t>
  </si>
  <si>
    <t>(d)</t>
  </si>
  <si>
    <t>Financial Institutions / Banks</t>
  </si>
  <si>
    <t>(e)</t>
  </si>
  <si>
    <t>Others</t>
  </si>
  <si>
    <t xml:space="preserve">        Sub-Total A(1)  :</t>
  </si>
  <si>
    <t>(2)</t>
  </si>
  <si>
    <t>FOREIGN</t>
  </si>
  <si>
    <t>Individuals (NRIs/Foreign Individuals)</t>
  </si>
  <si>
    <t>Bodies Corporate</t>
  </si>
  <si>
    <t xml:space="preserve">Institutions  </t>
  </si>
  <si>
    <t xml:space="preserve">        Sub-Total A(2)  :</t>
  </si>
  <si>
    <t xml:space="preserve">        Total A=A(1)+A(2)</t>
  </si>
  <si>
    <t>(B)</t>
  </si>
  <si>
    <t>PUBLIC SHAREHOLDING</t>
  </si>
  <si>
    <t>INSTITUTIONS</t>
  </si>
  <si>
    <t xml:space="preserve">Mutual Funds /UTI  </t>
  </si>
  <si>
    <t>Financial Institutions /Banks</t>
  </si>
  <si>
    <t>Central Government / State Government(s)</t>
  </si>
  <si>
    <t>Venture Capital Funds</t>
  </si>
  <si>
    <t xml:space="preserve">Insurance Companies  </t>
  </si>
  <si>
    <t>(f)</t>
  </si>
  <si>
    <t xml:space="preserve">Foreign Institutional Investors </t>
  </si>
  <si>
    <t>(g)</t>
  </si>
  <si>
    <t xml:space="preserve">Foreign Venture Capital Investors </t>
  </si>
  <si>
    <t>(h)</t>
  </si>
  <si>
    <t xml:space="preserve">Others </t>
  </si>
  <si>
    <t xml:space="preserve">        Sub-Total B(1)  :</t>
  </si>
  <si>
    <t>NON-INSTITUTIONS</t>
  </si>
  <si>
    <t>Individuals</t>
  </si>
  <si>
    <t>(i) Individuals holding nominal share capital upto Rs.1 lakh</t>
  </si>
  <si>
    <t>(ii) Individuals holding nominal share capital in excess of Rs.1 lakh</t>
  </si>
  <si>
    <t xml:space="preserve">        Sub-Total B(2) :</t>
  </si>
  <si>
    <t xml:space="preserve">        Total B=B(1)+B(2)  :</t>
  </si>
  <si>
    <t xml:space="preserve">        Total (A+B)   :</t>
  </si>
  <si>
    <t>(C)</t>
  </si>
  <si>
    <t xml:space="preserve">Shares held by custodians, against which </t>
  </si>
  <si>
    <t>Depository Receipts have been issued</t>
  </si>
  <si>
    <t xml:space="preserve">        GRAND TOTAL (A+B+C) :</t>
  </si>
  <si>
    <t xml:space="preserve">Bodies Corporate </t>
  </si>
  <si>
    <t>1(b)</t>
  </si>
  <si>
    <t>Sr. No.</t>
  </si>
  <si>
    <t>Name of the shareholder</t>
  </si>
  <si>
    <t>(I)</t>
  </si>
  <si>
    <t>(II)</t>
  </si>
  <si>
    <t>(III)</t>
  </si>
  <si>
    <t>(IV)</t>
  </si>
  <si>
    <t>(V)</t>
  </si>
  <si>
    <t>(VI)</t>
  </si>
  <si>
    <t>Total</t>
  </si>
  <si>
    <t>Shares as a percentage of total number of shares ( I.e. Grand Total (A)+(B)+(C) indicated in statement at para (I)(a) above</t>
  </si>
  <si>
    <t>I(d)</t>
  </si>
  <si>
    <t>Statement showing details of locked in shares</t>
  </si>
  <si>
    <t>Number of locked in shares</t>
  </si>
  <si>
    <t>Locked in Shares as a percentage of total number of shares ( I.e. Grand Total (A)+(B)+(C) indicated in statement at para (I)(a) above</t>
  </si>
  <si>
    <t>II(a)</t>
  </si>
  <si>
    <t>Statement showing holding of Depository Receipts (DRs)</t>
  </si>
  <si>
    <t>Number of outstanding DRs</t>
  </si>
  <si>
    <t>Number of shares underlying outstanding DRs</t>
  </si>
  <si>
    <t>Shares underlying outstanding DRs as a percentage of total number of shares { Grand Total (A)+(B)+(C ) indicated in statement at para (I)(a) above</t>
  </si>
  <si>
    <t>II(b)</t>
  </si>
  <si>
    <t>Name of the DR holder</t>
  </si>
  <si>
    <t xml:space="preserve">Type of outstanding DRs(ADRs, GDRs,SDRs etc.) </t>
  </si>
  <si>
    <t>Trusts</t>
  </si>
  <si>
    <t>Non-Resident Indians</t>
  </si>
  <si>
    <t>Others (Overseas Corporate Bodies)</t>
  </si>
  <si>
    <t>NAME OF THE COMPANY: ELECTROSTEEL STEELS LIMITED</t>
  </si>
  <si>
    <t>Foreign Companies</t>
  </si>
  <si>
    <t xml:space="preserve">ELECTROSTEEL CASTINGS LIMITED                                                                                                          </t>
  </si>
  <si>
    <t xml:space="preserve">STEMCOR CAST IRON INVESTMENTS LIMITED                                                                                                  </t>
  </si>
  <si>
    <t xml:space="preserve">IFCI LTD                                                                                                                               </t>
  </si>
  <si>
    <t xml:space="preserve">GPC MAURITIUS II LLC                                                                                                                   </t>
  </si>
  <si>
    <t xml:space="preserve">IL AND FS FINANCIAL SERVICES LIMITED                                                                                                   </t>
  </si>
  <si>
    <t xml:space="preserve">STARBRIDGE FINANCE LTD                                                                                                                 </t>
  </si>
  <si>
    <t xml:space="preserve">ROUNDABOUT FINANCE LTD                                                                                                                 </t>
  </si>
  <si>
    <t xml:space="preserve">TARA INDIA HOLDINGS A LTD                                                                                                              </t>
  </si>
  <si>
    <t>promoter and promoter group</t>
  </si>
  <si>
    <t>Public</t>
  </si>
  <si>
    <t xml:space="preserve">SCRIP CODE:    </t>
  </si>
  <si>
    <t>EQUITY</t>
  </si>
  <si>
    <t>Name of the Scrip:    ELECTROSTEE</t>
  </si>
  <si>
    <t>Details of Shares held</t>
  </si>
  <si>
    <t>Encumbered shares (*)</t>
  </si>
  <si>
    <t>Details of warrants</t>
  </si>
  <si>
    <t>Details of convertible securities</t>
  </si>
  <si>
    <t>Total shares (including underlying shares assuming full conversion of warrants and convertible securities) as a % of diluted share capital</t>
  </si>
  <si>
    <t>No.of shares held</t>
  </si>
  <si>
    <t xml:space="preserve">As a % of  Grand Total          (A)+(B)+(C) </t>
  </si>
  <si>
    <t>No</t>
  </si>
  <si>
    <t xml:space="preserve">As a percentage   </t>
  </si>
  <si>
    <t>As a % of grand total (A)+(B)+(C) of sub-clause (I)(a)</t>
  </si>
  <si>
    <t xml:space="preserve">Number of warrants held        </t>
  </si>
  <si>
    <t>As a % total numbar of warrants of the same class</t>
  </si>
  <si>
    <t xml:space="preserve">Number of convertible securities held         </t>
  </si>
  <si>
    <t>As a %  total number of convirtible securities of the same class</t>
  </si>
  <si>
    <t>(VI)=(V)/(III)*100</t>
  </si>
  <si>
    <t>(VIII)</t>
  </si>
  <si>
    <t>(IX)</t>
  </si>
  <si>
    <t>(X)</t>
  </si>
  <si>
    <t>(XI)</t>
  </si>
  <si>
    <t>(XII)</t>
  </si>
  <si>
    <t>(I)( c) (i)</t>
  </si>
  <si>
    <t>Statement showing holding of securities (including shares, warrants, convertible securities) of persons belonging to the category "Public" and holding more than 1% of the total number of shares</t>
  </si>
  <si>
    <t>Number of shares held</t>
  </si>
  <si>
    <t>(I)( c) (ii)</t>
  </si>
  <si>
    <t>Statement showing holding of securities (including shares, warrants, convertible securities) of persons (together with PAC) belonging to the category "Public" and holding more than 5% of the total number of shares of the company</t>
  </si>
  <si>
    <t>Name(s) of the shareholder(s) and the Persons Acting in Concert (PAC) with them</t>
  </si>
  <si>
    <t>GRAND (A+B)</t>
  </si>
  <si>
    <t>Type of outstanding DRs(ADRs,GDRs,SDRs</t>
  </si>
  <si>
    <t>NIL</t>
  </si>
  <si>
    <t xml:space="preserve">PGS INVEST CORP                                                                                                                        </t>
  </si>
  <si>
    <t xml:space="preserve">MAHARASHTRA SEAMLESS LTD                                                                                                               </t>
  </si>
  <si>
    <t>ELECTOSTEEL CASTINGS LIMITED</t>
  </si>
  <si>
    <t>Promoters / Promoter Group / Public</t>
  </si>
  <si>
    <t>PROMOTER/PROMOTER GROUP</t>
  </si>
  <si>
    <t>Statement showing holding of securities (including shares, warrants, convertible securities) of persons belonging to the category "Promoter and Promoter Group"</t>
  </si>
  <si>
    <t>Statement showing Holding of Depository Receipts (DRs), where underlying shares held by "Promoter/Promoter group" are in excess of 1% of the total number shares.</t>
  </si>
  <si>
    <t>30.09.2013</t>
  </si>
  <si>
    <t>SHAREHOLDING PATTERN AS ON 30.09.2013</t>
  </si>
</sst>
</file>

<file path=xl/styles.xml><?xml version="1.0" encoding="utf-8"?>
<styleSheet xmlns="http://schemas.openxmlformats.org/spreadsheetml/2006/main">
  <numFmts count="39">
    <numFmt numFmtId="5" formatCode="&quot;Rs.&quot;\ #,##0;\-&quot;Rs.&quot;\ #,##0"/>
    <numFmt numFmtId="6" formatCode="&quot;Rs.&quot;\ #,##0;[Red]\-&quot;Rs.&quot;\ #,##0"/>
    <numFmt numFmtId="7" formatCode="&quot;Rs.&quot;\ #,##0.00;\-&quot;Rs.&quot;\ #,##0.00"/>
    <numFmt numFmtId="8" formatCode="&quot;Rs.&quot;\ #,##0.00;[Red]\-&quot;Rs.&quot;\ #,##0.00"/>
    <numFmt numFmtId="42" formatCode="_-&quot;Rs.&quot;\ * #,##0_-;\-&quot;Rs.&quot;\ * #,##0_-;_-&quot;Rs.&quot;\ * &quot;-&quot;_-;_-@_-"/>
    <numFmt numFmtId="41" formatCode="_-* #,##0_-;\-* #,##0_-;_-* &quot;-&quot;_-;_-@_-"/>
    <numFmt numFmtId="44" formatCode="_-&quot;Rs.&quot;\ * #,##0.00_-;\-&quot;Rs.&quot;\ * #,##0.00_-;_-&quot;Rs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;[Red]0.00"/>
    <numFmt numFmtId="179" formatCode="0;[Red]0"/>
    <numFmt numFmtId="180" formatCode="&quot;$&quot;#,##0;\-&quot;$&quot;#,##0"/>
    <numFmt numFmtId="181" formatCode="&quot;$&quot;#,##0;[Red]\-&quot;$&quot;#,##0"/>
    <numFmt numFmtId="182" formatCode="&quot;$&quot;#,##0.00;\-&quot;$&quot;#,##0.00"/>
    <numFmt numFmtId="183" formatCode="&quot;$&quot;#,##0.00;[Red]\-&quot;$&quot;#,##0.00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_(* #,##0_);_(* \(#,##0\);_(* &quot;-&quot;??_);_(@_)"/>
    <numFmt numFmtId="187" formatCode="0.000000000"/>
    <numFmt numFmtId="188" formatCode="0.00000000"/>
    <numFmt numFmtId="189" formatCode="0.0000000000"/>
    <numFmt numFmtId="190" formatCode="0.0;[Red]0.0"/>
    <numFmt numFmtId="191" formatCode="0.0000E+00"/>
    <numFmt numFmtId="192" formatCode="0.000E+00"/>
    <numFmt numFmtId="193" formatCode="0.0E+00"/>
    <numFmt numFmtId="194" formatCode="0E+00"/>
  </numFmts>
  <fonts count="3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1" applyNumberFormat="0" applyAlignment="0" applyProtection="0"/>
    <xf numFmtId="0" fontId="31" fillId="0" borderId="6" applyNumberFormat="0" applyFill="0" applyAlignment="0" applyProtection="0"/>
    <xf numFmtId="0" fontId="32" fillId="30" borderId="0" applyNumberFormat="0" applyBorder="0" applyAlignment="0" applyProtection="0"/>
    <xf numFmtId="0" fontId="2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1" borderId="7" applyNumberFormat="0" applyFont="0" applyAlignment="0" applyProtection="0"/>
    <xf numFmtId="0" fontId="33" fillId="26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 quotePrefix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1" fillId="0" borderId="10" xfId="0" applyNumberFormat="1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justify"/>
    </xf>
    <xf numFmtId="0" fontId="1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top" wrapText="1"/>
    </xf>
    <xf numFmtId="178" fontId="0" fillId="0" borderId="10" xfId="0" applyNumberFormat="1" applyFont="1" applyBorder="1" applyAlignment="1">
      <alignment vertical="top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0" fillId="0" borderId="0" xfId="0" applyAlignment="1">
      <alignment vertical="top"/>
    </xf>
    <xf numFmtId="0" fontId="0" fillId="0" borderId="10" xfId="0" applyFont="1" applyBorder="1" applyAlignment="1">
      <alignment vertical="top"/>
    </xf>
    <xf numFmtId="0" fontId="0" fillId="0" borderId="10" xfId="0" applyBorder="1" applyAlignment="1">
      <alignment horizontal="right" vertical="top"/>
    </xf>
    <xf numFmtId="2" fontId="0" fillId="0" borderId="10" xfId="0" applyNumberFormat="1" applyBorder="1" applyAlignment="1">
      <alignment vertical="top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 quotePrefix="1">
      <alignment horizontal="left"/>
    </xf>
    <xf numFmtId="0" fontId="1" fillId="0" borderId="0" xfId="56" applyFont="1" applyAlignment="1">
      <alignment vertical="top"/>
      <protection/>
    </xf>
    <xf numFmtId="0" fontId="0" fillId="0" borderId="0" xfId="56">
      <alignment/>
      <protection/>
    </xf>
    <xf numFmtId="0" fontId="0" fillId="0" borderId="0" xfId="56" applyAlignment="1">
      <alignment wrapText="1"/>
      <protection/>
    </xf>
    <xf numFmtId="0" fontId="1" fillId="0" borderId="10" xfId="56" applyFont="1" applyBorder="1" applyAlignment="1">
      <alignment vertical="top" wrapText="1"/>
      <protection/>
    </xf>
    <xf numFmtId="178" fontId="1" fillId="0" borderId="10" xfId="56" applyNumberFormat="1" applyFont="1" applyBorder="1" applyAlignment="1">
      <alignment vertical="top" wrapText="1"/>
      <protection/>
    </xf>
    <xf numFmtId="0" fontId="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0" fillId="0" borderId="10" xfId="56" applyBorder="1">
      <alignment/>
      <protection/>
    </xf>
    <xf numFmtId="0" fontId="1" fillId="0" borderId="10" xfId="56" applyFont="1" applyBorder="1" applyAlignment="1">
      <alignment wrapText="1"/>
      <protection/>
    </xf>
    <xf numFmtId="1" fontId="1" fillId="0" borderId="10" xfId="56" applyNumberFormat="1" applyFont="1" applyBorder="1" applyAlignment="1">
      <alignment wrapText="1"/>
      <protection/>
    </xf>
    <xf numFmtId="2" fontId="1" fillId="0" borderId="10" xfId="56" applyNumberFormat="1" applyFont="1" applyBorder="1" applyAlignment="1">
      <alignment wrapText="1"/>
      <protection/>
    </xf>
    <xf numFmtId="178" fontId="0" fillId="0" borderId="0" xfId="56" applyNumberFormat="1" applyAlignment="1">
      <alignment wrapText="1"/>
      <protection/>
    </xf>
    <xf numFmtId="0" fontId="1" fillId="0" borderId="0" xfId="56" applyFont="1" applyAlignment="1">
      <alignment vertical="top" wrapText="1"/>
      <protection/>
    </xf>
    <xf numFmtId="0" fontId="1" fillId="0" borderId="0" xfId="56" applyFont="1" applyBorder="1" applyAlignment="1">
      <alignment vertical="top" wrapText="1"/>
      <protection/>
    </xf>
    <xf numFmtId="178" fontId="1" fillId="0" borderId="0" xfId="56" applyNumberFormat="1" applyFont="1" applyBorder="1" applyAlignment="1">
      <alignment vertical="top" wrapText="1"/>
      <protection/>
    </xf>
    <xf numFmtId="178" fontId="0" fillId="0" borderId="0" xfId="56" applyNumberFormat="1" applyBorder="1">
      <alignment/>
      <protection/>
    </xf>
    <xf numFmtId="178" fontId="0" fillId="0" borderId="0" xfId="56" applyNumberFormat="1" applyFont="1" applyBorder="1" applyAlignment="1">
      <alignment vertical="top" wrapText="1"/>
      <protection/>
    </xf>
    <xf numFmtId="179" fontId="1" fillId="0" borderId="10" xfId="56" applyNumberFormat="1" applyFont="1" applyBorder="1" applyAlignment="1">
      <alignment wrapText="1"/>
      <protection/>
    </xf>
    <xf numFmtId="178" fontId="1" fillId="0" borderId="10" xfId="56" applyNumberFormat="1" applyFont="1" applyBorder="1" applyAlignment="1">
      <alignment wrapText="1"/>
      <protection/>
    </xf>
    <xf numFmtId="178" fontId="1" fillId="0" borderId="0" xfId="56" applyNumberFormat="1" applyFont="1" applyBorder="1" applyAlignment="1">
      <alignment wrapText="1"/>
      <protection/>
    </xf>
    <xf numFmtId="178" fontId="0" fillId="0" borderId="0" xfId="56" applyNumberFormat="1">
      <alignment/>
      <protection/>
    </xf>
    <xf numFmtId="0" fontId="1" fillId="0" borderId="10" xfId="56" applyFont="1" applyBorder="1">
      <alignment/>
      <protection/>
    </xf>
    <xf numFmtId="2" fontId="1" fillId="0" borderId="10" xfId="56" applyNumberFormat="1" applyFont="1" applyBorder="1">
      <alignment/>
      <protection/>
    </xf>
    <xf numFmtId="0" fontId="1" fillId="0" borderId="11" xfId="56" applyFont="1" applyBorder="1" applyAlignment="1">
      <alignment/>
      <protection/>
    </xf>
    <xf numFmtId="0" fontId="1" fillId="0" borderId="0" xfId="56" applyFont="1" applyBorder="1" applyAlignment="1">
      <alignment/>
      <protection/>
    </xf>
    <xf numFmtId="0" fontId="0" fillId="0" borderId="0" xfId="56" applyBorder="1">
      <alignment/>
      <protection/>
    </xf>
    <xf numFmtId="179" fontId="1" fillId="0" borderId="10" xfId="56" applyNumberFormat="1" applyFont="1" applyBorder="1">
      <alignment/>
      <protection/>
    </xf>
    <xf numFmtId="178" fontId="1" fillId="0" borderId="10" xfId="56" applyNumberFormat="1" applyFont="1" applyBorder="1">
      <alignment/>
      <protection/>
    </xf>
    <xf numFmtId="179" fontId="1" fillId="0" borderId="0" xfId="56" applyNumberFormat="1" applyFont="1" applyBorder="1">
      <alignment/>
      <protection/>
    </xf>
    <xf numFmtId="0" fontId="1" fillId="0" borderId="0" xfId="56" applyFont="1">
      <alignment/>
      <protection/>
    </xf>
    <xf numFmtId="0" fontId="0" fillId="0" borderId="10" xfId="56" applyBorder="1" applyAlignment="1">
      <alignment wrapText="1"/>
      <protection/>
    </xf>
    <xf numFmtId="0" fontId="1" fillId="0" borderId="0" xfId="56" applyFont="1" applyAlignment="1">
      <alignment/>
      <protection/>
    </xf>
    <xf numFmtId="178" fontId="0" fillId="0" borderId="10" xfId="56" applyNumberFormat="1" applyFont="1" applyBorder="1" applyAlignment="1">
      <alignment vertical="top" wrapText="1"/>
      <protection/>
    </xf>
    <xf numFmtId="0" fontId="1" fillId="0" borderId="0" xfId="56" applyFont="1" applyBorder="1" applyAlignment="1">
      <alignment wrapText="1"/>
      <protection/>
    </xf>
    <xf numFmtId="178" fontId="1" fillId="0" borderId="0" xfId="56" applyNumberFormat="1" applyFont="1">
      <alignment/>
      <protection/>
    </xf>
    <xf numFmtId="0" fontId="1" fillId="0" borderId="0" xfId="56" applyFont="1" applyAlignment="1">
      <alignment wrapText="1"/>
      <protection/>
    </xf>
    <xf numFmtId="0" fontId="1" fillId="0" borderId="10" xfId="57" applyFont="1" applyBorder="1" applyAlignment="1">
      <alignment vertical="top" wrapText="1"/>
      <protection/>
    </xf>
    <xf numFmtId="178" fontId="1" fillId="0" borderId="10" xfId="57" applyNumberFormat="1" applyFont="1" applyBorder="1" applyAlignment="1">
      <alignment vertical="top" wrapText="1"/>
      <protection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1" xfId="56" applyFont="1" applyBorder="1" applyAlignment="1">
      <alignment horizontal="center" vertical="top" wrapText="1"/>
      <protection/>
    </xf>
    <xf numFmtId="0" fontId="1" fillId="0" borderId="10" xfId="56" applyFont="1" applyBorder="1" applyAlignment="1">
      <alignment horizontal="center" vertical="top" wrapText="1"/>
      <protection/>
    </xf>
    <xf numFmtId="178" fontId="1" fillId="0" borderId="10" xfId="56" applyNumberFormat="1" applyFont="1" applyBorder="1" applyAlignment="1">
      <alignment horizontal="center" vertical="top" wrapText="1"/>
      <protection/>
    </xf>
    <xf numFmtId="0" fontId="1" fillId="0" borderId="10" xfId="0" applyFont="1" applyBorder="1" applyAlignment="1">
      <alignment horizontal="center" vertical="top" wrapText="1"/>
    </xf>
    <xf numFmtId="0" fontId="1" fillId="0" borderId="12" xfId="56" applyFont="1" applyBorder="1" applyAlignment="1">
      <alignment horizontal="center" vertical="top" wrapText="1"/>
      <protection/>
    </xf>
    <xf numFmtId="0" fontId="1" fillId="0" borderId="13" xfId="56" applyFont="1" applyBorder="1" applyAlignment="1">
      <alignment horizontal="center" vertical="top" wrapText="1"/>
      <protection/>
    </xf>
    <xf numFmtId="178" fontId="1" fillId="0" borderId="12" xfId="56" applyNumberFormat="1" applyFont="1" applyBorder="1" applyAlignment="1">
      <alignment horizontal="center" vertical="top" wrapText="1"/>
      <protection/>
    </xf>
    <xf numFmtId="178" fontId="1" fillId="0" borderId="13" xfId="56" applyNumberFormat="1" applyFont="1" applyBorder="1" applyAlignment="1">
      <alignment horizontal="center" vertical="top" wrapText="1"/>
      <protection/>
    </xf>
    <xf numFmtId="0" fontId="1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1" xfId="56" applyFont="1" applyBorder="1" applyAlignment="1">
      <alignment horizontal="center" vertical="top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rmal 3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0"/>
  <sheetViews>
    <sheetView tabSelected="1" view="pageBreakPreview" zoomScaleSheetLayoutView="100" zoomScalePageLayoutView="0" workbookViewId="0" topLeftCell="A1">
      <selection activeCell="F16" sqref="F16"/>
    </sheetView>
  </sheetViews>
  <sheetFormatPr defaultColWidth="9.140625" defaultRowHeight="12.75"/>
  <cols>
    <col min="1" max="1" width="35.7109375" style="0" customWidth="1"/>
    <col min="2" max="2" width="24.140625" style="0" customWidth="1"/>
    <col min="3" max="3" width="20.8515625" style="0" customWidth="1"/>
    <col min="4" max="4" width="18.140625" style="0" customWidth="1"/>
  </cols>
  <sheetData>
    <row r="1" spans="1:4" ht="12.75">
      <c r="A1" s="61" t="s">
        <v>0</v>
      </c>
      <c r="B1" s="61"/>
      <c r="C1" s="61"/>
      <c r="D1" s="61"/>
    </row>
    <row r="2" spans="1:4" ht="12.75">
      <c r="A2" s="2"/>
      <c r="B2" s="2"/>
      <c r="C2" s="2"/>
      <c r="D2" s="2"/>
    </row>
    <row r="3" spans="1:4" ht="12.75">
      <c r="A3" s="61" t="s">
        <v>1</v>
      </c>
      <c r="B3" s="61"/>
      <c r="C3" s="61"/>
      <c r="D3" s="61"/>
    </row>
    <row r="4" spans="1:4" ht="12.75">
      <c r="A4" s="2" t="s">
        <v>129</v>
      </c>
      <c r="B4" s="22">
        <v>533264</v>
      </c>
      <c r="C4" s="61" t="s">
        <v>131</v>
      </c>
      <c r="D4" s="61"/>
    </row>
    <row r="5" spans="1:4" ht="12.75">
      <c r="A5" s="2" t="s">
        <v>2</v>
      </c>
      <c r="B5" s="2" t="s">
        <v>130</v>
      </c>
      <c r="C5" s="2"/>
      <c r="D5" s="2"/>
    </row>
    <row r="6" spans="1:4" ht="12.75">
      <c r="A6" s="2" t="s">
        <v>3</v>
      </c>
      <c r="B6" s="2" t="s">
        <v>168</v>
      </c>
      <c r="C6" s="2"/>
      <c r="D6" s="2"/>
    </row>
    <row r="7" spans="1:4" ht="12.75">
      <c r="A7" s="5"/>
      <c r="B7" s="5"/>
      <c r="C7" s="5"/>
      <c r="D7" s="5"/>
    </row>
    <row r="8" spans="1:4" ht="38.25">
      <c r="A8" s="8" t="s">
        <v>4</v>
      </c>
      <c r="B8" s="8" t="s">
        <v>5</v>
      </c>
      <c r="C8" s="8" t="s">
        <v>6</v>
      </c>
      <c r="D8" s="8" t="s">
        <v>7</v>
      </c>
    </row>
    <row r="9" spans="1:4" ht="12.75">
      <c r="A9" s="5" t="s">
        <v>8</v>
      </c>
      <c r="B9" s="5">
        <v>0</v>
      </c>
      <c r="C9" s="5">
        <v>0</v>
      </c>
      <c r="D9" s="5">
        <v>0</v>
      </c>
    </row>
    <row r="10" spans="1:4" ht="12.75">
      <c r="A10" s="5" t="s">
        <v>9</v>
      </c>
      <c r="B10" s="5">
        <v>0</v>
      </c>
      <c r="C10" s="5">
        <v>0</v>
      </c>
      <c r="D10" s="5">
        <v>0</v>
      </c>
    </row>
    <row r="11" spans="1:4" ht="12.75">
      <c r="A11" s="2" t="s">
        <v>10</v>
      </c>
      <c r="B11" s="2">
        <v>0</v>
      </c>
      <c r="C11" s="2">
        <v>0</v>
      </c>
      <c r="D11" s="2">
        <v>0</v>
      </c>
    </row>
    <row r="12" spans="1:4" ht="76.5">
      <c r="A12" s="8" t="s">
        <v>11</v>
      </c>
      <c r="B12" s="8" t="s">
        <v>12</v>
      </c>
      <c r="C12" s="8" t="s">
        <v>13</v>
      </c>
      <c r="D12" s="8" t="s">
        <v>14</v>
      </c>
    </row>
    <row r="13" spans="1:4" ht="12.75">
      <c r="A13" s="5" t="s">
        <v>8</v>
      </c>
      <c r="B13" s="5">
        <v>0</v>
      </c>
      <c r="C13" s="5">
        <v>0</v>
      </c>
      <c r="D13" s="5">
        <v>0</v>
      </c>
    </row>
    <row r="14" spans="1:4" ht="12.75">
      <c r="A14" s="5" t="s">
        <v>9</v>
      </c>
      <c r="B14" s="5">
        <v>0</v>
      </c>
      <c r="C14" s="5">
        <v>0</v>
      </c>
      <c r="D14" s="5">
        <v>0</v>
      </c>
    </row>
    <row r="15" spans="1:4" ht="12.75">
      <c r="A15" s="2" t="s">
        <v>10</v>
      </c>
      <c r="B15" s="2">
        <v>0</v>
      </c>
      <c r="C15" s="2">
        <v>0</v>
      </c>
      <c r="D15" s="2">
        <v>0</v>
      </c>
    </row>
    <row r="16" spans="1:4" ht="76.5">
      <c r="A16" s="8" t="s">
        <v>15</v>
      </c>
      <c r="B16" s="8" t="s">
        <v>16</v>
      </c>
      <c r="C16" s="8" t="s">
        <v>17</v>
      </c>
      <c r="D16" s="8" t="s">
        <v>18</v>
      </c>
    </row>
    <row r="17" spans="1:4" ht="12.75">
      <c r="A17" s="5" t="s">
        <v>8</v>
      </c>
      <c r="B17" s="5">
        <v>0</v>
      </c>
      <c r="C17" s="5">
        <v>0</v>
      </c>
      <c r="D17" s="5">
        <v>0</v>
      </c>
    </row>
    <row r="18" spans="1:4" ht="12.75">
      <c r="A18" s="5" t="s">
        <v>9</v>
      </c>
      <c r="B18" s="5">
        <v>0</v>
      </c>
      <c r="C18" s="5">
        <v>0</v>
      </c>
      <c r="D18" s="5">
        <v>0</v>
      </c>
    </row>
    <row r="19" spans="1:4" ht="12.75">
      <c r="A19" s="2" t="s">
        <v>10</v>
      </c>
      <c r="B19" s="2">
        <v>0</v>
      </c>
      <c r="C19" s="2">
        <v>0</v>
      </c>
      <c r="D19" s="2">
        <v>0</v>
      </c>
    </row>
    <row r="20" spans="1:4" ht="51">
      <c r="A20" s="3" t="s">
        <v>19</v>
      </c>
      <c r="B20" s="2">
        <v>2186735023</v>
      </c>
      <c r="C20" s="2">
        <v>0</v>
      </c>
      <c r="D20" s="7">
        <v>100</v>
      </c>
    </row>
  </sheetData>
  <sheetProtection/>
  <mergeCells count="3">
    <mergeCell ref="A1:D1"/>
    <mergeCell ref="A3:D3"/>
    <mergeCell ref="C4:D4"/>
  </mergeCells>
  <printOptions/>
  <pageMargins left="0.75" right="0.75" top="1" bottom="1" header="0.5" footer="0.5"/>
  <pageSetup fitToHeight="1" fitToWidth="1" horizontalDpi="600" verticalDpi="600" orientation="portrait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1"/>
  <sheetViews>
    <sheetView showGridLines="0" view="pageBreakPreview" zoomScaleSheetLayoutView="100" zoomScalePageLayoutView="0" workbookViewId="0" topLeftCell="A4">
      <selection activeCell="B4" sqref="B4:B5"/>
    </sheetView>
  </sheetViews>
  <sheetFormatPr defaultColWidth="9.140625" defaultRowHeight="12.75"/>
  <cols>
    <col min="1" max="1" width="11.140625" style="0" bestFit="1" customWidth="1"/>
    <col min="2" max="2" width="43.00390625" style="0" customWidth="1"/>
    <col min="3" max="3" width="12.57421875" style="0" customWidth="1"/>
    <col min="4" max="4" width="12.7109375" style="0" customWidth="1"/>
    <col min="5" max="5" width="16.28125" style="0" customWidth="1"/>
    <col min="6" max="6" width="13.8515625" style="0" customWidth="1"/>
    <col min="7" max="7" width="13.57421875" style="0" customWidth="1"/>
    <col min="8" max="8" width="12.57421875" style="0" customWidth="1"/>
    <col min="9" max="9" width="16.7109375" style="0" customWidth="1"/>
  </cols>
  <sheetData>
    <row r="1" spans="1:9" s="1" customFormat="1" ht="12.75">
      <c r="A1" s="2" t="s">
        <v>117</v>
      </c>
      <c r="B1" s="2"/>
      <c r="C1" s="2"/>
      <c r="D1" s="2"/>
      <c r="E1" s="2"/>
      <c r="F1" s="2"/>
      <c r="G1" s="2"/>
      <c r="H1" s="2"/>
      <c r="I1" s="2"/>
    </row>
    <row r="2" spans="1:9" s="1" customFormat="1" ht="12.75">
      <c r="A2" s="2" t="s">
        <v>20</v>
      </c>
      <c r="B2" s="2"/>
      <c r="C2" s="2"/>
      <c r="D2" s="2"/>
      <c r="E2" s="2"/>
      <c r="F2" s="2"/>
      <c r="G2" s="2"/>
      <c r="H2" s="2"/>
      <c r="I2" s="2"/>
    </row>
    <row r="3" spans="1:9" s="1" customFormat="1" ht="12.75">
      <c r="A3" s="2" t="s">
        <v>169</v>
      </c>
      <c r="B3" s="2"/>
      <c r="C3" s="2"/>
      <c r="D3" s="2"/>
      <c r="E3" s="2"/>
      <c r="F3" s="2"/>
      <c r="G3" s="2"/>
      <c r="H3" s="2"/>
      <c r="I3" s="2"/>
    </row>
    <row r="4" spans="1:9" s="1" customFormat="1" ht="30" customHeight="1">
      <c r="A4" s="62" t="s">
        <v>23</v>
      </c>
      <c r="B4" s="61" t="s">
        <v>24</v>
      </c>
      <c r="C4" s="2"/>
      <c r="D4" s="2"/>
      <c r="E4" s="2"/>
      <c r="F4" s="62" t="s">
        <v>25</v>
      </c>
      <c r="G4" s="62"/>
      <c r="H4" s="62" t="s">
        <v>26</v>
      </c>
      <c r="I4" s="62"/>
    </row>
    <row r="5" spans="1:9" s="1" customFormat="1" ht="51">
      <c r="A5" s="62"/>
      <c r="B5" s="61"/>
      <c r="C5" s="3" t="s">
        <v>27</v>
      </c>
      <c r="D5" s="3" t="s">
        <v>28</v>
      </c>
      <c r="E5" s="3" t="s">
        <v>29</v>
      </c>
      <c r="F5" s="3" t="s">
        <v>30</v>
      </c>
      <c r="G5" s="3" t="s">
        <v>31</v>
      </c>
      <c r="H5" s="3" t="s">
        <v>32</v>
      </c>
      <c r="I5" s="3" t="s">
        <v>33</v>
      </c>
    </row>
    <row r="6" spans="1:9" s="1" customFormat="1" ht="12.75">
      <c r="A6" s="2" t="s">
        <v>34</v>
      </c>
      <c r="B6" s="2" t="s">
        <v>35</v>
      </c>
      <c r="C6" s="2" t="s">
        <v>36</v>
      </c>
      <c r="D6" s="2" t="s">
        <v>37</v>
      </c>
      <c r="E6" s="2" t="s">
        <v>38</v>
      </c>
      <c r="F6" s="2" t="s">
        <v>39</v>
      </c>
      <c r="G6" s="2" t="s">
        <v>40</v>
      </c>
      <c r="H6" s="2" t="s">
        <v>41</v>
      </c>
      <c r="I6" s="2" t="s">
        <v>42</v>
      </c>
    </row>
    <row r="7" spans="1:9" s="1" customFormat="1" ht="12.75">
      <c r="A7" s="2" t="s">
        <v>43</v>
      </c>
      <c r="B7" s="2" t="s">
        <v>44</v>
      </c>
      <c r="C7" s="2"/>
      <c r="D7" s="2"/>
      <c r="E7" s="2"/>
      <c r="F7" s="2"/>
      <c r="G7" s="2"/>
      <c r="H7" s="2"/>
      <c r="I7" s="2"/>
    </row>
    <row r="8" spans="1:9" ht="12.75">
      <c r="A8" s="4" t="s">
        <v>45</v>
      </c>
      <c r="B8" s="5" t="s">
        <v>46</v>
      </c>
      <c r="C8" s="5"/>
      <c r="D8" s="5"/>
      <c r="E8" s="5"/>
      <c r="F8" s="5"/>
      <c r="G8" s="5"/>
      <c r="H8" s="5"/>
      <c r="I8" s="5"/>
    </row>
    <row r="9" spans="1:9" ht="12.75">
      <c r="A9" s="5" t="s">
        <v>47</v>
      </c>
      <c r="B9" s="5" t="s">
        <v>48</v>
      </c>
      <c r="C9" s="5">
        <v>0</v>
      </c>
      <c r="D9" s="5">
        <v>0</v>
      </c>
      <c r="E9" s="5">
        <v>0</v>
      </c>
      <c r="F9" s="6">
        <f>SUM(D9*100/D54)</f>
        <v>0</v>
      </c>
      <c r="G9" s="6">
        <f>SUM(D9*100/$D$61)</f>
        <v>0</v>
      </c>
      <c r="H9" s="5">
        <v>0</v>
      </c>
      <c r="I9" s="6">
        <v>0</v>
      </c>
    </row>
    <row r="10" spans="1:9" ht="12.75">
      <c r="A10" s="5" t="s">
        <v>49</v>
      </c>
      <c r="B10" s="5" t="s">
        <v>50</v>
      </c>
      <c r="C10" s="5">
        <v>0</v>
      </c>
      <c r="D10" s="5">
        <v>0</v>
      </c>
      <c r="E10" s="5">
        <v>0</v>
      </c>
      <c r="F10" s="6">
        <f>SUM(D10*100/D54)</f>
        <v>0</v>
      </c>
      <c r="G10" s="6">
        <f>SUM(D10*100/$D$61)</f>
        <v>0</v>
      </c>
      <c r="H10" s="5">
        <v>0</v>
      </c>
      <c r="I10" s="6">
        <v>0</v>
      </c>
    </row>
    <row r="11" spans="1:9" ht="12.75">
      <c r="A11" s="5" t="s">
        <v>51</v>
      </c>
      <c r="B11" s="9" t="s">
        <v>90</v>
      </c>
      <c r="C11" s="5">
        <v>1</v>
      </c>
      <c r="D11" s="5">
        <v>866750000</v>
      </c>
      <c r="E11" s="5">
        <v>866750000</v>
      </c>
      <c r="F11" s="6">
        <f>SUM(D11*100/D54)</f>
        <v>39.636718252717166</v>
      </c>
      <c r="G11" s="6">
        <f>SUM(D11*100/$D$61)</f>
        <v>39.636718252717166</v>
      </c>
      <c r="H11" s="5">
        <v>866750000</v>
      </c>
      <c r="I11" s="6">
        <f>H11/D11*100</f>
        <v>100</v>
      </c>
    </row>
    <row r="12" spans="1:9" ht="12.75">
      <c r="A12" s="5" t="s">
        <v>52</v>
      </c>
      <c r="B12" s="5" t="s">
        <v>53</v>
      </c>
      <c r="C12" s="5">
        <v>0</v>
      </c>
      <c r="D12" s="5">
        <v>0</v>
      </c>
      <c r="E12" s="5">
        <v>0</v>
      </c>
      <c r="F12" s="6">
        <f>SUM(D12*100/D54)</f>
        <v>0</v>
      </c>
      <c r="G12" s="6">
        <f>SUM(D12*100/$D$61)</f>
        <v>0</v>
      </c>
      <c r="H12" s="5">
        <v>0</v>
      </c>
      <c r="I12" s="6">
        <v>0</v>
      </c>
    </row>
    <row r="13" spans="1:9" ht="12.75">
      <c r="A13" s="5" t="s">
        <v>54</v>
      </c>
      <c r="B13" s="5" t="s">
        <v>55</v>
      </c>
      <c r="C13" s="5">
        <v>0</v>
      </c>
      <c r="D13" s="5">
        <v>0</v>
      </c>
      <c r="E13" s="5">
        <v>0</v>
      </c>
      <c r="F13" s="6">
        <f>SUM(D13*100/D54)</f>
        <v>0</v>
      </c>
      <c r="G13" s="6">
        <f>SUM(D13*100/$D$61)</f>
        <v>0</v>
      </c>
      <c r="H13" s="5">
        <v>0</v>
      </c>
      <c r="I13" s="6">
        <v>0</v>
      </c>
    </row>
    <row r="14" spans="1:9" ht="12.75">
      <c r="A14" s="5"/>
      <c r="B14" s="5"/>
      <c r="C14" s="5"/>
      <c r="D14" s="5"/>
      <c r="E14" s="5"/>
      <c r="F14" s="5"/>
      <c r="G14" s="5"/>
      <c r="H14" s="5"/>
      <c r="I14" s="5"/>
    </row>
    <row r="15" spans="1:9" s="1" customFormat="1" ht="12.75">
      <c r="A15" s="2"/>
      <c r="B15" s="2" t="s">
        <v>56</v>
      </c>
      <c r="C15" s="2">
        <f aca="true" t="shared" si="0" ref="C15:I15">SUM(C9:C14)</f>
        <v>1</v>
      </c>
      <c r="D15" s="2">
        <f t="shared" si="0"/>
        <v>866750000</v>
      </c>
      <c r="E15" s="2">
        <f t="shared" si="0"/>
        <v>866750000</v>
      </c>
      <c r="F15" s="7">
        <f t="shared" si="0"/>
        <v>39.636718252717166</v>
      </c>
      <c r="G15" s="7">
        <f t="shared" si="0"/>
        <v>39.636718252717166</v>
      </c>
      <c r="H15" s="2">
        <f t="shared" si="0"/>
        <v>866750000</v>
      </c>
      <c r="I15" s="7">
        <f t="shared" si="0"/>
        <v>100</v>
      </c>
    </row>
    <row r="16" spans="1:9" ht="12.75">
      <c r="A16" s="5"/>
      <c r="B16" s="5"/>
      <c r="C16" s="5"/>
      <c r="D16" s="5"/>
      <c r="E16" s="5"/>
      <c r="F16" s="5"/>
      <c r="G16" s="5"/>
      <c r="H16" s="5"/>
      <c r="I16" s="5"/>
    </row>
    <row r="17" spans="1:9" ht="12.75">
      <c r="A17" s="4" t="s">
        <v>57</v>
      </c>
      <c r="B17" s="5" t="s">
        <v>58</v>
      </c>
      <c r="C17" s="5"/>
      <c r="D17" s="5"/>
      <c r="E17" s="5"/>
      <c r="F17" s="5"/>
      <c r="G17" s="5"/>
      <c r="H17" s="5"/>
      <c r="I17" s="5"/>
    </row>
    <row r="18" spans="1:9" ht="12.75">
      <c r="A18" s="5" t="s">
        <v>47</v>
      </c>
      <c r="B18" s="5" t="s">
        <v>59</v>
      </c>
      <c r="C18" s="5">
        <v>0</v>
      </c>
      <c r="D18" s="5">
        <v>0</v>
      </c>
      <c r="E18" s="5">
        <v>0</v>
      </c>
      <c r="F18" s="6">
        <f>SUM(D18*100/D54)</f>
        <v>0</v>
      </c>
      <c r="G18" s="6">
        <f>SUM(D18*100/$D$61)</f>
        <v>0</v>
      </c>
      <c r="H18" s="5">
        <v>0</v>
      </c>
      <c r="I18" s="6">
        <v>0</v>
      </c>
    </row>
    <row r="19" spans="1:9" ht="12.75">
      <c r="A19" s="5" t="s">
        <v>49</v>
      </c>
      <c r="B19" s="5" t="s">
        <v>60</v>
      </c>
      <c r="C19" s="5">
        <v>0</v>
      </c>
      <c r="D19" s="5">
        <v>0</v>
      </c>
      <c r="E19" s="5">
        <v>0</v>
      </c>
      <c r="F19" s="6">
        <f>SUM(D19*100/D54)</f>
        <v>0</v>
      </c>
      <c r="G19" s="6">
        <f>SUM(D19*100/$D$61)</f>
        <v>0</v>
      </c>
      <c r="H19" s="5">
        <v>0</v>
      </c>
      <c r="I19" s="6">
        <v>0</v>
      </c>
    </row>
    <row r="20" spans="1:9" ht="12.75">
      <c r="A20" s="5" t="s">
        <v>51</v>
      </c>
      <c r="B20" s="5" t="s">
        <v>61</v>
      </c>
      <c r="C20" s="5">
        <v>0</v>
      </c>
      <c r="D20" s="5">
        <v>0</v>
      </c>
      <c r="E20" s="5">
        <v>0</v>
      </c>
      <c r="F20" s="6">
        <f>SUM(D20*100/D54)</f>
        <v>0</v>
      </c>
      <c r="G20" s="6">
        <f>SUM(D20*100/$D$61)</f>
        <v>0</v>
      </c>
      <c r="H20" s="5">
        <v>0</v>
      </c>
      <c r="I20" s="6">
        <v>0</v>
      </c>
    </row>
    <row r="21" spans="1:9" ht="12.75">
      <c r="A21" s="5" t="s">
        <v>52</v>
      </c>
      <c r="B21" s="5" t="s">
        <v>116</v>
      </c>
      <c r="C21" s="5">
        <v>0</v>
      </c>
      <c r="D21" s="5">
        <v>0</v>
      </c>
      <c r="E21" s="5">
        <v>0</v>
      </c>
      <c r="F21" s="6">
        <f>SUM(D21*100/D54)</f>
        <v>0</v>
      </c>
      <c r="G21" s="6">
        <f>SUM(D21*100/$D$61)</f>
        <v>0</v>
      </c>
      <c r="H21" s="5">
        <v>0</v>
      </c>
      <c r="I21" s="6">
        <v>0</v>
      </c>
    </row>
    <row r="22" spans="1:9" s="1" customFormat="1" ht="12.75">
      <c r="A22" s="2"/>
      <c r="B22" s="2" t="s">
        <v>62</v>
      </c>
      <c r="C22" s="2">
        <f aca="true" t="shared" si="1" ref="C22:I22">SUM(C18:C21)</f>
        <v>0</v>
      </c>
      <c r="D22" s="2">
        <f t="shared" si="1"/>
        <v>0</v>
      </c>
      <c r="E22" s="2">
        <f t="shared" si="1"/>
        <v>0</v>
      </c>
      <c r="F22" s="7">
        <f t="shared" si="1"/>
        <v>0</v>
      </c>
      <c r="G22" s="7">
        <f t="shared" si="1"/>
        <v>0</v>
      </c>
      <c r="H22" s="12">
        <f t="shared" si="1"/>
        <v>0</v>
      </c>
      <c r="I22" s="7">
        <f t="shared" si="1"/>
        <v>0</v>
      </c>
    </row>
    <row r="23" spans="1:9" ht="12.75">
      <c r="A23" s="5"/>
      <c r="B23" s="5"/>
      <c r="C23" s="5"/>
      <c r="D23" s="5"/>
      <c r="E23" s="5"/>
      <c r="F23" s="5"/>
      <c r="G23" s="5"/>
      <c r="H23" s="5"/>
      <c r="I23" s="5"/>
    </row>
    <row r="24" spans="1:9" s="1" customFormat="1" ht="12.75">
      <c r="A24" s="2"/>
      <c r="B24" s="2" t="s">
        <v>63</v>
      </c>
      <c r="C24" s="2">
        <f aca="true" t="shared" si="2" ref="C24:I24">C22+C15</f>
        <v>1</v>
      </c>
      <c r="D24" s="2">
        <f t="shared" si="2"/>
        <v>866750000</v>
      </c>
      <c r="E24" s="2">
        <f t="shared" si="2"/>
        <v>866750000</v>
      </c>
      <c r="F24" s="7">
        <f t="shared" si="2"/>
        <v>39.636718252717166</v>
      </c>
      <c r="G24" s="7">
        <f t="shared" si="2"/>
        <v>39.636718252717166</v>
      </c>
      <c r="H24" s="2">
        <f t="shared" si="2"/>
        <v>866750000</v>
      </c>
      <c r="I24" s="7">
        <f t="shared" si="2"/>
        <v>100</v>
      </c>
    </row>
    <row r="25" spans="1:9" ht="12.75">
      <c r="A25" s="5"/>
      <c r="B25" s="5"/>
      <c r="C25" s="5"/>
      <c r="D25" s="5"/>
      <c r="E25" s="5"/>
      <c r="F25" s="5"/>
      <c r="G25" s="5"/>
      <c r="H25" s="5"/>
      <c r="I25" s="5"/>
    </row>
    <row r="26" spans="1:9" s="1" customFormat="1" ht="12.75">
      <c r="A26" s="2" t="s">
        <v>64</v>
      </c>
      <c r="B26" s="2" t="s">
        <v>65</v>
      </c>
      <c r="C26" s="2"/>
      <c r="D26" s="2"/>
      <c r="E26" s="2"/>
      <c r="F26" s="2"/>
      <c r="G26" s="2"/>
      <c r="H26" s="2"/>
      <c r="I26" s="2"/>
    </row>
    <row r="27" spans="1:9" ht="12.75">
      <c r="A27" s="4" t="s">
        <v>45</v>
      </c>
      <c r="B27" s="5" t="s">
        <v>66</v>
      </c>
      <c r="C27" s="5"/>
      <c r="D27" s="5"/>
      <c r="E27" s="5"/>
      <c r="F27" s="5"/>
      <c r="G27" s="5"/>
      <c r="H27" s="5"/>
      <c r="I27" s="5"/>
    </row>
    <row r="28" spans="1:9" ht="12.75">
      <c r="A28" s="5" t="s">
        <v>47</v>
      </c>
      <c r="B28" s="5" t="s">
        <v>67</v>
      </c>
      <c r="C28" s="5">
        <v>1</v>
      </c>
      <c r="D28" s="5">
        <v>10102163</v>
      </c>
      <c r="E28" s="5">
        <v>10102163</v>
      </c>
      <c r="F28" s="6">
        <f>SUM(D28*100/D54)</f>
        <v>0.46197472001618</v>
      </c>
      <c r="G28" s="6">
        <f aca="true" t="shared" si="3" ref="G28:G35">SUM(D28*100/$D$61)</f>
        <v>0.46197472001618</v>
      </c>
      <c r="H28" s="5"/>
      <c r="I28" s="5"/>
    </row>
    <row r="29" spans="1:9" ht="12.75">
      <c r="A29" s="5" t="s">
        <v>49</v>
      </c>
      <c r="B29" s="5" t="s">
        <v>68</v>
      </c>
      <c r="C29" s="5">
        <v>1</v>
      </c>
      <c r="D29" s="5">
        <v>950000</v>
      </c>
      <c r="E29" s="5">
        <v>950000</v>
      </c>
      <c r="F29" s="6">
        <f>SUM(D29*100/D54)</f>
        <v>0.04344376387664414</v>
      </c>
      <c r="G29" s="6">
        <f t="shared" si="3"/>
        <v>0.04344376387664414</v>
      </c>
      <c r="H29" s="5"/>
      <c r="I29" s="5"/>
    </row>
    <row r="30" spans="1:9" ht="12.75">
      <c r="A30" s="5" t="s">
        <v>51</v>
      </c>
      <c r="B30" s="5" t="s">
        <v>69</v>
      </c>
      <c r="C30" s="5">
        <v>0</v>
      </c>
      <c r="D30" s="5">
        <v>0</v>
      </c>
      <c r="E30" s="5">
        <v>0</v>
      </c>
      <c r="F30" s="6">
        <f>SUM(D30*100/D54)</f>
        <v>0</v>
      </c>
      <c r="G30" s="6">
        <f t="shared" si="3"/>
        <v>0</v>
      </c>
      <c r="H30" s="5"/>
      <c r="I30" s="5"/>
    </row>
    <row r="31" spans="1:9" ht="12.75">
      <c r="A31" s="5" t="s">
        <v>52</v>
      </c>
      <c r="B31" s="5" t="s">
        <v>70</v>
      </c>
      <c r="C31" s="5">
        <v>2</v>
      </c>
      <c r="D31" s="5">
        <v>15305000</v>
      </c>
      <c r="E31" s="5">
        <v>15305000</v>
      </c>
      <c r="F31" s="6">
        <f>SUM(D31*100/D54)</f>
        <v>0.6999019011916195</v>
      </c>
      <c r="G31" s="6">
        <f t="shared" si="3"/>
        <v>0.6999019011916195</v>
      </c>
      <c r="H31" s="5"/>
      <c r="I31" s="5"/>
    </row>
    <row r="32" spans="1:9" ht="12.75">
      <c r="A32" s="5" t="s">
        <v>54</v>
      </c>
      <c r="B32" s="5" t="s">
        <v>71</v>
      </c>
      <c r="C32" s="5">
        <v>0</v>
      </c>
      <c r="D32" s="5">
        <v>0</v>
      </c>
      <c r="E32" s="5">
        <v>0</v>
      </c>
      <c r="F32" s="6">
        <f>SUM(D32*100/D54)</f>
        <v>0</v>
      </c>
      <c r="G32" s="6">
        <f t="shared" si="3"/>
        <v>0</v>
      </c>
      <c r="H32" s="5"/>
      <c r="I32" s="5"/>
    </row>
    <row r="33" spans="1:9" ht="12.75">
      <c r="A33" s="5" t="s">
        <v>72</v>
      </c>
      <c r="B33" s="5" t="s">
        <v>73</v>
      </c>
      <c r="C33" s="5">
        <v>3</v>
      </c>
      <c r="D33" s="5">
        <v>9748227</v>
      </c>
      <c r="E33" s="5">
        <v>9748227</v>
      </c>
      <c r="F33" s="6">
        <f>SUM(D33*100/D54)</f>
        <v>0.4457891284251864</v>
      </c>
      <c r="G33" s="6">
        <f t="shared" si="3"/>
        <v>0.4457891284251864</v>
      </c>
      <c r="H33" s="5"/>
      <c r="I33" s="5"/>
    </row>
    <row r="34" spans="1:9" ht="12.75">
      <c r="A34" s="5" t="s">
        <v>74</v>
      </c>
      <c r="B34" s="5" t="s">
        <v>75</v>
      </c>
      <c r="C34" s="5">
        <v>0</v>
      </c>
      <c r="D34" s="5"/>
      <c r="E34" s="5">
        <v>0</v>
      </c>
      <c r="F34" s="6">
        <f>SUM(D34*100/D54)</f>
        <v>0</v>
      </c>
      <c r="G34" s="6">
        <f t="shared" si="3"/>
        <v>0</v>
      </c>
      <c r="H34" s="5"/>
      <c r="I34" s="5"/>
    </row>
    <row r="35" spans="1:9" ht="12.75">
      <c r="A35" s="5" t="s">
        <v>76</v>
      </c>
      <c r="B35" s="5" t="s">
        <v>77</v>
      </c>
      <c r="C35" s="5">
        <v>0</v>
      </c>
      <c r="D35" s="5">
        <v>0</v>
      </c>
      <c r="E35" s="5">
        <v>0</v>
      </c>
      <c r="F35" s="6">
        <f>SUM(D35*100/D54)</f>
        <v>0</v>
      </c>
      <c r="G35" s="6">
        <f t="shared" si="3"/>
        <v>0</v>
      </c>
      <c r="H35" s="5"/>
      <c r="I35" s="5"/>
    </row>
    <row r="36" spans="1:9" ht="12.75">
      <c r="A36" s="5"/>
      <c r="B36" s="5"/>
      <c r="C36" s="5"/>
      <c r="D36" s="5"/>
      <c r="E36" s="5"/>
      <c r="F36" s="5"/>
      <c r="G36" s="5"/>
      <c r="H36" s="5"/>
      <c r="I36" s="5"/>
    </row>
    <row r="37" spans="1:9" s="1" customFormat="1" ht="12.75">
      <c r="A37" s="2"/>
      <c r="B37" s="2" t="s">
        <v>78</v>
      </c>
      <c r="C37" s="2">
        <f>SUM(C28:C35)</f>
        <v>7</v>
      </c>
      <c r="D37" s="2">
        <f>SUM(D28:D35)</f>
        <v>36105390</v>
      </c>
      <c r="E37" s="2">
        <f>SUM(E28:E35)</f>
        <v>36105390</v>
      </c>
      <c r="F37" s="7">
        <f>SUM(F28:F35)</f>
        <v>1.6511095135096303</v>
      </c>
      <c r="G37" s="7">
        <f>SUM(G28:G35)</f>
        <v>1.6511095135096303</v>
      </c>
      <c r="H37" s="2"/>
      <c r="I37" s="2"/>
    </row>
    <row r="38" spans="1:9" ht="12.75">
      <c r="A38" s="5"/>
      <c r="B38" s="5"/>
      <c r="C38" s="5"/>
      <c r="D38" s="5"/>
      <c r="E38" s="5"/>
      <c r="F38" s="5"/>
      <c r="G38" s="5"/>
      <c r="H38" s="5"/>
      <c r="I38" s="5"/>
    </row>
    <row r="39" spans="1:9" ht="12.75">
      <c r="A39" s="4" t="s">
        <v>57</v>
      </c>
      <c r="B39" s="5" t="s">
        <v>79</v>
      </c>
      <c r="C39" s="5"/>
      <c r="D39" s="5"/>
      <c r="E39" s="5"/>
      <c r="F39" s="5"/>
      <c r="G39" s="5"/>
      <c r="H39" s="5"/>
      <c r="I39" s="5"/>
    </row>
    <row r="40" spans="1:9" ht="12.75">
      <c r="A40" s="5" t="s">
        <v>47</v>
      </c>
      <c r="B40" s="5" t="s">
        <v>60</v>
      </c>
      <c r="C40" s="5">
        <v>1215</v>
      </c>
      <c r="D40" s="5">
        <v>331607610</v>
      </c>
      <c r="E40" s="5">
        <v>331607610</v>
      </c>
      <c r="F40" s="6">
        <f>SUM(D40*100/D54)</f>
        <v>15.164508114250841</v>
      </c>
      <c r="G40" s="6">
        <f>SUM(D40*100/$D$61)</f>
        <v>15.164508114250841</v>
      </c>
      <c r="H40" s="5"/>
      <c r="I40" s="5"/>
    </row>
    <row r="41" spans="1:9" ht="12.75">
      <c r="A41" s="5" t="s">
        <v>49</v>
      </c>
      <c r="B41" s="5" t="s">
        <v>80</v>
      </c>
      <c r="C41" s="5"/>
      <c r="D41" s="5"/>
      <c r="E41" s="5"/>
      <c r="F41" s="6"/>
      <c r="G41" s="5"/>
      <c r="H41" s="5"/>
      <c r="I41" s="5"/>
    </row>
    <row r="42" spans="1:9" ht="25.5">
      <c r="A42" s="5"/>
      <c r="B42" s="8" t="s">
        <v>81</v>
      </c>
      <c r="C42" s="5">
        <v>47245</v>
      </c>
      <c r="D42" s="5">
        <v>69040331</v>
      </c>
      <c r="E42" s="5">
        <v>68787506</v>
      </c>
      <c r="F42" s="6">
        <f>SUM(D42*100/D54)</f>
        <v>3.1572335136098473</v>
      </c>
      <c r="G42" s="6">
        <f>SUM(D42*100/$D$61)</f>
        <v>3.1572335136098473</v>
      </c>
      <c r="H42" s="5"/>
      <c r="I42" s="5"/>
    </row>
    <row r="43" spans="1:9" ht="25.5">
      <c r="A43" s="5"/>
      <c r="B43" s="8" t="s">
        <v>82</v>
      </c>
      <c r="C43" s="5">
        <v>3195</v>
      </c>
      <c r="D43" s="5">
        <v>161169319</v>
      </c>
      <c r="E43" s="5">
        <v>161104319</v>
      </c>
      <c r="F43" s="6">
        <f>SUM(D43*100/D54)</f>
        <v>7.370317725047933</v>
      </c>
      <c r="G43" s="6">
        <f>SUM(D43*100/$D$61)</f>
        <v>7.370317725047933</v>
      </c>
      <c r="H43" s="5"/>
      <c r="I43" s="5"/>
    </row>
    <row r="44" spans="1:9" ht="12.75">
      <c r="A44" s="5" t="s">
        <v>51</v>
      </c>
      <c r="B44" s="5" t="s">
        <v>55</v>
      </c>
      <c r="C44" s="5"/>
      <c r="D44" s="5"/>
      <c r="E44" s="5"/>
      <c r="F44" s="5"/>
      <c r="G44" s="5"/>
      <c r="H44" s="5"/>
      <c r="I44" s="5"/>
    </row>
    <row r="45" spans="1:9" ht="12.75">
      <c r="A45" s="5"/>
      <c r="B45" s="15" t="s">
        <v>21</v>
      </c>
      <c r="C45" s="5">
        <v>4</v>
      </c>
      <c r="D45" s="5">
        <v>218742306</v>
      </c>
      <c r="E45" s="5">
        <v>218742306</v>
      </c>
      <c r="F45" s="6">
        <f>SUM(D45*100/D54)</f>
        <v>10.003146412312253</v>
      </c>
      <c r="G45" s="6">
        <f>SUM(D45*100/$D$61)</f>
        <v>10.003146412312253</v>
      </c>
      <c r="H45" s="5"/>
      <c r="I45" s="5"/>
    </row>
    <row r="46" spans="1:9" s="1" customFormat="1" ht="12.75">
      <c r="A46" s="2"/>
      <c r="B46" s="15" t="s">
        <v>115</v>
      </c>
      <c r="C46" s="15">
        <v>310</v>
      </c>
      <c r="D46" s="15">
        <v>4024236</v>
      </c>
      <c r="E46" s="15">
        <v>4024236</v>
      </c>
      <c r="F46" s="6">
        <f>SUM(D46*100/D54)</f>
        <v>0.18402943007146413</v>
      </c>
      <c r="G46" s="6">
        <f>SUM(D46*100/$D$61)</f>
        <v>0.18402943007146413</v>
      </c>
      <c r="H46" s="2"/>
      <c r="I46" s="2"/>
    </row>
    <row r="47" spans="1:9" s="1" customFormat="1" ht="12.75">
      <c r="A47" s="2"/>
      <c r="B47" s="15" t="s">
        <v>22</v>
      </c>
      <c r="C47" s="15">
        <v>125</v>
      </c>
      <c r="D47" s="15">
        <v>1584843</v>
      </c>
      <c r="E47" s="15">
        <v>1584843</v>
      </c>
      <c r="F47" s="6">
        <f>SUM(D47*100/D54)</f>
        <v>0.0724753106037393</v>
      </c>
      <c r="G47" s="6">
        <f>SUM(D47*100/$D$61)</f>
        <v>0.0724753106037393</v>
      </c>
      <c r="H47" s="2"/>
      <c r="I47" s="2"/>
    </row>
    <row r="48" spans="1:9" s="1" customFormat="1" ht="12.75">
      <c r="A48" s="2"/>
      <c r="B48" s="15" t="s">
        <v>114</v>
      </c>
      <c r="C48" s="15">
        <v>11</v>
      </c>
      <c r="D48" s="15">
        <v>21513911</v>
      </c>
      <c r="E48" s="15">
        <v>21513911</v>
      </c>
      <c r="F48" s="6">
        <f>SUM(D48*100/D54)</f>
        <v>0.9838371258390917</v>
      </c>
      <c r="G48" s="6">
        <f>SUM(D48*100/$D$61)</f>
        <v>0.9838371258390917</v>
      </c>
      <c r="H48" s="2"/>
      <c r="I48" s="2"/>
    </row>
    <row r="49" spans="1:9" s="1" customFormat="1" ht="12.75">
      <c r="A49" s="2"/>
      <c r="B49" s="15" t="s">
        <v>118</v>
      </c>
      <c r="C49" s="15">
        <v>2</v>
      </c>
      <c r="D49" s="15">
        <v>476197077</v>
      </c>
      <c r="E49" s="15">
        <v>476197077</v>
      </c>
      <c r="F49" s="6">
        <f>SUM(D49*100/D54)</f>
        <v>21.77662460203803</v>
      </c>
      <c r="G49" s="6">
        <f>SUM(D49*100/$D$61)</f>
        <v>21.77662460203803</v>
      </c>
      <c r="H49" s="2"/>
      <c r="I49" s="2"/>
    </row>
    <row r="50" spans="1:9" ht="12.75">
      <c r="A50" s="5"/>
      <c r="B50" s="10" t="s">
        <v>83</v>
      </c>
      <c r="C50" s="10">
        <f>SUM(C40:C49)</f>
        <v>52107</v>
      </c>
      <c r="D50" s="10">
        <f>SUM(D40:D49)</f>
        <v>1283879633</v>
      </c>
      <c r="E50" s="10">
        <f>SUM(E40:E49)</f>
        <v>1283561808</v>
      </c>
      <c r="F50" s="11">
        <f>SUM(F40:F49)</f>
        <v>58.7121722337732</v>
      </c>
      <c r="G50" s="11">
        <f>SUM(G40:G49)</f>
        <v>58.7121722337732</v>
      </c>
      <c r="H50" s="5"/>
      <c r="I50" s="5"/>
    </row>
    <row r="51" spans="1:9" s="1" customFormat="1" ht="12.75">
      <c r="A51" s="2"/>
      <c r="B51" s="2"/>
      <c r="C51" s="2"/>
      <c r="D51" s="2"/>
      <c r="E51" s="2"/>
      <c r="F51" s="2"/>
      <c r="G51" s="2"/>
      <c r="H51" s="2"/>
      <c r="I51" s="2"/>
    </row>
    <row r="52" spans="1:9" ht="12.75">
      <c r="A52" s="5"/>
      <c r="B52" s="10" t="s">
        <v>84</v>
      </c>
      <c r="C52" s="10">
        <f>C37+C50</f>
        <v>52114</v>
      </c>
      <c r="D52" s="10">
        <f>D37+D50</f>
        <v>1319985023</v>
      </c>
      <c r="E52" s="10">
        <f>E37+E50</f>
        <v>1319667198</v>
      </c>
      <c r="F52" s="11">
        <f>F37+F50</f>
        <v>60.363281747282834</v>
      </c>
      <c r="G52" s="11">
        <f>G37+G50</f>
        <v>60.363281747282834</v>
      </c>
      <c r="H52" s="5"/>
      <c r="I52" s="5"/>
    </row>
    <row r="53" spans="1:9" s="1" customFormat="1" ht="12.75">
      <c r="A53" s="2"/>
      <c r="B53" s="2"/>
      <c r="C53" s="2"/>
      <c r="D53" s="2"/>
      <c r="E53" s="2"/>
      <c r="F53" s="2"/>
      <c r="G53" s="2"/>
      <c r="H53" s="2"/>
      <c r="I53" s="2"/>
    </row>
    <row r="54" spans="1:9" ht="12.75">
      <c r="A54" s="5"/>
      <c r="B54" s="10" t="s">
        <v>85</v>
      </c>
      <c r="C54" s="10">
        <f>C24+C52</f>
        <v>52115</v>
      </c>
      <c r="D54" s="10">
        <f>D24+D52</f>
        <v>2186735023</v>
      </c>
      <c r="E54" s="10">
        <f>E24+E52</f>
        <v>2186417198</v>
      </c>
      <c r="F54" s="11">
        <f>F24+F52</f>
        <v>100</v>
      </c>
      <c r="G54" s="11">
        <f>G24+G52</f>
        <v>100</v>
      </c>
      <c r="H54" s="5"/>
      <c r="I54" s="5"/>
    </row>
    <row r="55" spans="1:9" ht="12.75">
      <c r="A55" s="5"/>
      <c r="B55" s="5"/>
      <c r="C55" s="5"/>
      <c r="D55" s="5"/>
      <c r="E55" s="5"/>
      <c r="F55" s="5"/>
      <c r="G55" s="5"/>
      <c r="H55" s="5"/>
      <c r="I55" s="5"/>
    </row>
    <row r="56" spans="1:9" ht="12.75">
      <c r="A56" s="5" t="s">
        <v>86</v>
      </c>
      <c r="B56" s="5" t="s">
        <v>87</v>
      </c>
      <c r="C56" s="5"/>
      <c r="D56" s="5"/>
      <c r="E56" s="5"/>
      <c r="F56" s="5"/>
      <c r="G56" s="5"/>
      <c r="H56" s="5"/>
      <c r="I56" s="5"/>
    </row>
    <row r="57" spans="1:9" ht="12.75">
      <c r="A57" s="5"/>
      <c r="B57" s="5" t="s">
        <v>88</v>
      </c>
      <c r="C57" s="5">
        <v>0</v>
      </c>
      <c r="D57" s="5">
        <v>0</v>
      </c>
      <c r="E57" s="5">
        <v>0</v>
      </c>
      <c r="F57" s="6">
        <v>0</v>
      </c>
      <c r="G57" s="6">
        <f>SUM(D57*100/$D$61)</f>
        <v>0</v>
      </c>
      <c r="H57" s="5"/>
      <c r="I57" s="5"/>
    </row>
    <row r="58" spans="1:9" ht="12.75">
      <c r="A58" s="18">
        <v>1</v>
      </c>
      <c r="B58" s="13" t="s">
        <v>127</v>
      </c>
      <c r="C58" s="16">
        <v>0</v>
      </c>
      <c r="D58" s="16">
        <v>0</v>
      </c>
      <c r="E58" s="19">
        <v>0</v>
      </c>
      <c r="F58" s="20">
        <v>0</v>
      </c>
      <c r="G58" s="20">
        <v>0</v>
      </c>
      <c r="H58" s="16">
        <v>0</v>
      </c>
      <c r="I58" s="20">
        <v>0</v>
      </c>
    </row>
    <row r="59" spans="1:9" ht="12.75">
      <c r="A59" s="18">
        <v>2</v>
      </c>
      <c r="B59" s="13" t="s">
        <v>128</v>
      </c>
      <c r="C59" s="16">
        <v>0</v>
      </c>
      <c r="D59" s="16">
        <v>0</v>
      </c>
      <c r="E59" s="19">
        <v>0</v>
      </c>
      <c r="F59" s="20">
        <v>0</v>
      </c>
      <c r="G59" s="20">
        <v>0</v>
      </c>
      <c r="H59" s="16">
        <v>0</v>
      </c>
      <c r="I59" s="20">
        <v>0</v>
      </c>
    </row>
    <row r="60" spans="1:9" s="17" customFormat="1" ht="12.75">
      <c r="A60" s="16"/>
      <c r="B60" s="16"/>
      <c r="C60" s="16"/>
      <c r="D60" s="16"/>
      <c r="E60" s="16"/>
      <c r="F60" s="16"/>
      <c r="G60" s="16"/>
      <c r="H60" s="16"/>
      <c r="I60" s="16"/>
    </row>
    <row r="61" spans="1:9" s="1" customFormat="1" ht="12.75">
      <c r="A61" s="2"/>
      <c r="B61" s="2" t="s">
        <v>89</v>
      </c>
      <c r="C61" s="2">
        <f>C57+C54</f>
        <v>52115</v>
      </c>
      <c r="D61" s="2">
        <f>D57+D54</f>
        <v>2186735023</v>
      </c>
      <c r="E61" s="2">
        <f>E57+E54</f>
        <v>2186417198</v>
      </c>
      <c r="F61" s="7">
        <f>F57+F54</f>
        <v>100</v>
      </c>
      <c r="G61" s="7">
        <f>G57+G54</f>
        <v>100</v>
      </c>
      <c r="H61" s="2">
        <f>H15+H22</f>
        <v>866750000</v>
      </c>
      <c r="I61" s="7">
        <f>+H61/D61*100</f>
        <v>39.636718252717166</v>
      </c>
    </row>
  </sheetData>
  <sheetProtection/>
  <mergeCells count="4">
    <mergeCell ref="B4:B5"/>
    <mergeCell ref="A4:A5"/>
    <mergeCell ref="F4:G4"/>
    <mergeCell ref="H4:I4"/>
  </mergeCells>
  <printOptions/>
  <pageMargins left="0.013888888888888888" right="0.20833333333333334" top="0.8333333333333334" bottom="0.4166666666666667" header="0.5" footer="0.5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0"/>
  <sheetViews>
    <sheetView view="pageBreakPreview" zoomScaleSheetLayoutView="100" zoomScalePageLayoutView="0" workbookViewId="0" topLeftCell="A1">
      <selection activeCell="G32" sqref="G32"/>
    </sheetView>
  </sheetViews>
  <sheetFormatPr defaultColWidth="9.140625" defaultRowHeight="12.75"/>
  <cols>
    <col min="1" max="1" width="7.140625" style="24" customWidth="1"/>
    <col min="2" max="2" width="59.7109375" style="24" customWidth="1"/>
    <col min="3" max="3" width="12.57421875" style="24" customWidth="1"/>
    <col min="4" max="4" width="18.140625" style="24" customWidth="1"/>
    <col min="5" max="8" width="14.8515625" style="24" customWidth="1"/>
    <col min="9" max="9" width="19.140625" style="24" customWidth="1"/>
    <col min="10" max="11" width="14.8515625" style="24" customWidth="1"/>
    <col min="12" max="12" width="29.00390625" style="43" customWidth="1"/>
    <col min="13" max="16384" width="9.140625" style="24" customWidth="1"/>
  </cols>
  <sheetData>
    <row r="1" spans="1:12" ht="38.25" customHeight="1">
      <c r="A1" s="23" t="s">
        <v>91</v>
      </c>
      <c r="B1" s="74" t="s">
        <v>166</v>
      </c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13" ht="12.75" customHeight="1">
      <c r="A2" s="65" t="s">
        <v>92</v>
      </c>
      <c r="B2" s="65" t="s">
        <v>93</v>
      </c>
      <c r="C2" s="65" t="s">
        <v>132</v>
      </c>
      <c r="D2" s="65"/>
      <c r="E2" s="67" t="s">
        <v>133</v>
      </c>
      <c r="F2" s="67"/>
      <c r="G2" s="67"/>
      <c r="H2" s="67" t="s">
        <v>134</v>
      </c>
      <c r="I2" s="67"/>
      <c r="J2" s="67" t="s">
        <v>135</v>
      </c>
      <c r="K2" s="67"/>
      <c r="L2" s="67" t="s">
        <v>136</v>
      </c>
      <c r="M2" s="25"/>
    </row>
    <row r="3" spans="1:13" ht="63.75">
      <c r="A3" s="65"/>
      <c r="B3" s="65"/>
      <c r="C3" s="26" t="s">
        <v>137</v>
      </c>
      <c r="D3" s="27" t="s">
        <v>138</v>
      </c>
      <c r="E3" s="21" t="s">
        <v>139</v>
      </c>
      <c r="F3" s="21" t="s">
        <v>140</v>
      </c>
      <c r="G3" s="21" t="s">
        <v>141</v>
      </c>
      <c r="H3" s="28" t="s">
        <v>142</v>
      </c>
      <c r="I3" s="28" t="s">
        <v>143</v>
      </c>
      <c r="J3" s="28" t="s">
        <v>144</v>
      </c>
      <c r="K3" s="28" t="s">
        <v>145</v>
      </c>
      <c r="L3" s="67"/>
      <c r="M3" s="25"/>
    </row>
    <row r="4" spans="1:12" ht="12.75">
      <c r="A4" s="29" t="s">
        <v>94</v>
      </c>
      <c r="B4" s="21" t="s">
        <v>95</v>
      </c>
      <c r="C4" s="21" t="s">
        <v>96</v>
      </c>
      <c r="D4" s="21" t="s">
        <v>97</v>
      </c>
      <c r="E4" s="21" t="s">
        <v>98</v>
      </c>
      <c r="F4" s="21" t="s">
        <v>146</v>
      </c>
      <c r="G4" s="21" t="s">
        <v>99</v>
      </c>
      <c r="H4" s="28" t="s">
        <v>147</v>
      </c>
      <c r="I4" s="28" t="s">
        <v>148</v>
      </c>
      <c r="J4" s="28" t="s">
        <v>149</v>
      </c>
      <c r="K4" s="28" t="s">
        <v>150</v>
      </c>
      <c r="L4" s="28" t="s">
        <v>151</v>
      </c>
    </row>
    <row r="5" spans="1:13" ht="12.75">
      <c r="A5" s="5">
        <v>1</v>
      </c>
      <c r="B5" s="5" t="s">
        <v>119</v>
      </c>
      <c r="C5" s="5">
        <v>866750000</v>
      </c>
      <c r="D5" s="6">
        <f>SUM(C5/2186735023*100)</f>
        <v>39.636718252717166</v>
      </c>
      <c r="E5" s="5">
        <v>866750000</v>
      </c>
      <c r="F5" s="6">
        <f>+E5/C5*100</f>
        <v>100</v>
      </c>
      <c r="G5" s="6">
        <f>+E5/2186735023*100</f>
        <v>39.636718252717166</v>
      </c>
      <c r="H5" s="5">
        <v>0</v>
      </c>
      <c r="I5" s="6">
        <v>0</v>
      </c>
      <c r="J5" s="5">
        <v>0</v>
      </c>
      <c r="K5" s="6">
        <v>0</v>
      </c>
      <c r="L5" s="6">
        <v>0</v>
      </c>
      <c r="M5" s="25"/>
    </row>
    <row r="6" spans="1:12" ht="12.75">
      <c r="A6" s="30"/>
      <c r="B6" s="31" t="s">
        <v>100</v>
      </c>
      <c r="C6" s="32">
        <f>SUM(C5:C5)</f>
        <v>866750000</v>
      </c>
      <c r="D6" s="33">
        <f>SUM(D5:D5)</f>
        <v>39.636718252717166</v>
      </c>
      <c r="E6" s="32">
        <f>SUM(E5:E5)</f>
        <v>866750000</v>
      </c>
      <c r="F6" s="11">
        <f>+E6/C6*100</f>
        <v>100</v>
      </c>
      <c r="G6" s="33">
        <f aca="true" t="shared" si="0" ref="G6:L6">SUM(G5:G5)</f>
        <v>39.636718252717166</v>
      </c>
      <c r="H6" s="32">
        <f t="shared" si="0"/>
        <v>0</v>
      </c>
      <c r="I6" s="33">
        <f t="shared" si="0"/>
        <v>0</v>
      </c>
      <c r="J6" s="32">
        <f t="shared" si="0"/>
        <v>0</v>
      </c>
      <c r="K6" s="33">
        <f t="shared" si="0"/>
        <v>0</v>
      </c>
      <c r="L6" s="33">
        <f t="shared" si="0"/>
        <v>0</v>
      </c>
    </row>
    <row r="7" spans="2:12" ht="12.75">
      <c r="B7" s="25"/>
      <c r="C7" s="25"/>
      <c r="D7" s="25"/>
      <c r="E7" s="25"/>
      <c r="F7" s="25"/>
      <c r="G7" s="25"/>
      <c r="H7" s="25"/>
      <c r="I7" s="25"/>
      <c r="J7" s="25"/>
      <c r="K7" s="25"/>
      <c r="L7" s="34"/>
    </row>
    <row r="8" spans="1:12" ht="51" customHeight="1">
      <c r="A8" s="35" t="s">
        <v>152</v>
      </c>
      <c r="B8" s="64" t="s">
        <v>153</v>
      </c>
      <c r="C8" s="64"/>
      <c r="D8" s="64"/>
      <c r="E8" s="64"/>
      <c r="F8" s="64"/>
      <c r="G8" s="64"/>
      <c r="H8" s="64"/>
      <c r="I8" s="64"/>
      <c r="J8" s="36"/>
      <c r="K8" s="36"/>
      <c r="L8" s="36"/>
    </row>
    <row r="9" spans="1:12" ht="12.75">
      <c r="A9" s="68" t="s">
        <v>92</v>
      </c>
      <c r="B9" s="68" t="s">
        <v>93</v>
      </c>
      <c r="C9" s="68" t="s">
        <v>154</v>
      </c>
      <c r="D9" s="70" t="s">
        <v>101</v>
      </c>
      <c r="E9" s="67" t="s">
        <v>134</v>
      </c>
      <c r="F9" s="67"/>
      <c r="G9" s="67" t="s">
        <v>135</v>
      </c>
      <c r="H9" s="67"/>
      <c r="I9" s="72" t="s">
        <v>136</v>
      </c>
      <c r="J9" s="37"/>
      <c r="K9" s="37"/>
      <c r="L9" s="38"/>
    </row>
    <row r="10" spans="1:12" ht="121.5" customHeight="1">
      <c r="A10" s="69"/>
      <c r="B10" s="69"/>
      <c r="C10" s="69"/>
      <c r="D10" s="71"/>
      <c r="E10" s="28" t="s">
        <v>142</v>
      </c>
      <c r="F10" s="28" t="s">
        <v>143</v>
      </c>
      <c r="G10" s="28" t="s">
        <v>144</v>
      </c>
      <c r="H10" s="28" t="s">
        <v>145</v>
      </c>
      <c r="I10" s="73"/>
      <c r="J10" s="37"/>
      <c r="K10" s="37"/>
      <c r="L10" s="38"/>
    </row>
    <row r="11" spans="1:12" ht="12.75">
      <c r="A11" s="5">
        <v>1</v>
      </c>
      <c r="B11" s="5" t="s">
        <v>120</v>
      </c>
      <c r="C11" s="5">
        <v>400909646</v>
      </c>
      <c r="D11" s="6">
        <f>SUM(C11/2186735023*100)</f>
        <v>18.33370947020315</v>
      </c>
      <c r="E11" s="5">
        <v>0</v>
      </c>
      <c r="F11" s="6">
        <v>0</v>
      </c>
      <c r="G11" s="5">
        <v>0</v>
      </c>
      <c r="H11" s="6">
        <v>0</v>
      </c>
      <c r="I11" s="6">
        <v>0</v>
      </c>
      <c r="J11" s="39"/>
      <c r="K11" s="39"/>
      <c r="L11" s="38"/>
    </row>
    <row r="12" spans="1:12" ht="12.75">
      <c r="A12" s="5">
        <v>2</v>
      </c>
      <c r="B12" s="5" t="s">
        <v>121</v>
      </c>
      <c r="C12" s="5">
        <v>100000000</v>
      </c>
      <c r="D12" s="6">
        <f aca="true" t="shared" si="1" ref="D12:D19">SUM(C12/2186735023*100)</f>
        <v>4.573027776488857</v>
      </c>
      <c r="E12" s="5">
        <v>0</v>
      </c>
      <c r="F12" s="6">
        <v>0</v>
      </c>
      <c r="G12" s="5">
        <v>0</v>
      </c>
      <c r="H12" s="6">
        <v>0</v>
      </c>
      <c r="I12" s="6">
        <v>0</v>
      </c>
      <c r="J12" s="39"/>
      <c r="K12" s="39"/>
      <c r="L12" s="38"/>
    </row>
    <row r="13" spans="1:12" ht="12.75">
      <c r="A13" s="5">
        <v>3</v>
      </c>
      <c r="B13" s="5" t="s">
        <v>122</v>
      </c>
      <c r="C13" s="5">
        <v>87441860</v>
      </c>
      <c r="D13" s="6">
        <f t="shared" si="1"/>
        <v>3.9987405460784995</v>
      </c>
      <c r="E13" s="5">
        <v>0</v>
      </c>
      <c r="F13" s="6">
        <v>0</v>
      </c>
      <c r="G13" s="5">
        <v>0</v>
      </c>
      <c r="H13" s="6">
        <v>0</v>
      </c>
      <c r="I13" s="6">
        <v>0</v>
      </c>
      <c r="J13" s="39"/>
      <c r="K13" s="39"/>
      <c r="L13" s="38"/>
    </row>
    <row r="14" spans="1:12" ht="12.75">
      <c r="A14" s="5">
        <v>4</v>
      </c>
      <c r="B14" s="5" t="s">
        <v>161</v>
      </c>
      <c r="C14" s="5">
        <v>75287431</v>
      </c>
      <c r="D14" s="6">
        <f t="shared" si="1"/>
        <v>3.4429151318348823</v>
      </c>
      <c r="E14" s="5">
        <v>0</v>
      </c>
      <c r="F14" s="6">
        <v>0</v>
      </c>
      <c r="G14" s="5">
        <v>0</v>
      </c>
      <c r="H14" s="6">
        <v>0</v>
      </c>
      <c r="I14" s="6">
        <v>0</v>
      </c>
      <c r="J14" s="39"/>
      <c r="K14" s="39"/>
      <c r="L14" s="38"/>
    </row>
    <row r="15" spans="1:12" ht="12.75">
      <c r="A15" s="5">
        <v>5</v>
      </c>
      <c r="B15" s="5" t="s">
        <v>123</v>
      </c>
      <c r="C15" s="5">
        <v>68250000</v>
      </c>
      <c r="D15" s="6">
        <f t="shared" si="1"/>
        <v>3.121091457453645</v>
      </c>
      <c r="E15" s="5">
        <v>0</v>
      </c>
      <c r="F15" s="6">
        <v>0</v>
      </c>
      <c r="G15" s="5">
        <v>0</v>
      </c>
      <c r="H15" s="6">
        <v>0</v>
      </c>
      <c r="I15" s="6">
        <v>0</v>
      </c>
      <c r="J15" s="39"/>
      <c r="K15" s="39"/>
      <c r="L15" s="38"/>
    </row>
    <row r="16" spans="1:12" ht="12.75">
      <c r="A16" s="5">
        <v>6</v>
      </c>
      <c r="B16" s="5" t="s">
        <v>124</v>
      </c>
      <c r="C16" s="5">
        <v>48352720</v>
      </c>
      <c r="D16" s="6">
        <f t="shared" si="1"/>
        <v>2.211183316287883</v>
      </c>
      <c r="E16" s="5">
        <v>0</v>
      </c>
      <c r="F16" s="6">
        <v>0</v>
      </c>
      <c r="G16" s="5">
        <v>0</v>
      </c>
      <c r="H16" s="6">
        <v>0</v>
      </c>
      <c r="I16" s="6">
        <v>0</v>
      </c>
      <c r="J16" s="39"/>
      <c r="K16" s="39"/>
      <c r="L16" s="38"/>
    </row>
    <row r="17" spans="1:12" ht="12.75">
      <c r="A17" s="5">
        <v>7</v>
      </c>
      <c r="B17" s="5" t="s">
        <v>125</v>
      </c>
      <c r="C17" s="5">
        <v>48252726</v>
      </c>
      <c r="D17" s="6">
        <f t="shared" si="1"/>
        <v>2.206610562893061</v>
      </c>
      <c r="E17" s="5">
        <v>0</v>
      </c>
      <c r="F17" s="6">
        <v>0</v>
      </c>
      <c r="G17" s="5">
        <v>0</v>
      </c>
      <c r="H17" s="6">
        <v>0</v>
      </c>
      <c r="I17" s="6">
        <v>0</v>
      </c>
      <c r="J17" s="39"/>
      <c r="K17" s="39"/>
      <c r="L17" s="38"/>
    </row>
    <row r="18" spans="1:12" ht="12.75">
      <c r="A18" s="5">
        <v>8</v>
      </c>
      <c r="B18" s="5" t="s">
        <v>126</v>
      </c>
      <c r="C18" s="5">
        <v>34695000</v>
      </c>
      <c r="D18" s="6">
        <f t="shared" si="1"/>
        <v>1.5866119870528088</v>
      </c>
      <c r="E18" s="5">
        <v>0</v>
      </c>
      <c r="F18" s="6">
        <v>0</v>
      </c>
      <c r="G18" s="5">
        <v>0</v>
      </c>
      <c r="H18" s="6">
        <v>0</v>
      </c>
      <c r="I18" s="6">
        <v>0</v>
      </c>
      <c r="J18" s="39"/>
      <c r="K18" s="39"/>
      <c r="L18" s="38"/>
    </row>
    <row r="19" spans="1:12" ht="12.75">
      <c r="A19" s="5">
        <v>9</v>
      </c>
      <c r="B19" s="5" t="s">
        <v>162</v>
      </c>
      <c r="C19" s="5">
        <v>22300000</v>
      </c>
      <c r="D19" s="6">
        <f t="shared" si="1"/>
        <v>1.019785194157015</v>
      </c>
      <c r="E19" s="5">
        <v>0</v>
      </c>
      <c r="F19" s="6">
        <v>0</v>
      </c>
      <c r="G19" s="5">
        <v>0</v>
      </c>
      <c r="H19" s="6">
        <v>0</v>
      </c>
      <c r="I19" s="6">
        <v>0</v>
      </c>
      <c r="J19" s="39"/>
      <c r="K19" s="39"/>
      <c r="L19" s="38"/>
    </row>
    <row r="20" spans="1:11" ht="12.75">
      <c r="A20" s="30"/>
      <c r="B20" s="31" t="s">
        <v>100</v>
      </c>
      <c r="C20" s="40">
        <f aca="true" t="shared" si="2" ref="C20:I20">SUM(C11:C19)</f>
        <v>885489383</v>
      </c>
      <c r="D20" s="41">
        <f t="shared" si="2"/>
        <v>40.493675442449806</v>
      </c>
      <c r="E20" s="40">
        <f t="shared" si="2"/>
        <v>0</v>
      </c>
      <c r="F20" s="41">
        <f t="shared" si="2"/>
        <v>0</v>
      </c>
      <c r="G20" s="40">
        <f t="shared" si="2"/>
        <v>0</v>
      </c>
      <c r="H20" s="41">
        <f t="shared" si="2"/>
        <v>0</v>
      </c>
      <c r="I20" s="41">
        <f t="shared" si="2"/>
        <v>0</v>
      </c>
      <c r="J20" s="42"/>
      <c r="K20" s="42"/>
    </row>
    <row r="23" spans="1:9" ht="51" customHeight="1">
      <c r="A23" s="35" t="s">
        <v>155</v>
      </c>
      <c r="B23" s="64" t="s">
        <v>156</v>
      </c>
      <c r="C23" s="64"/>
      <c r="D23" s="64"/>
      <c r="E23" s="64"/>
      <c r="F23" s="64"/>
      <c r="G23" s="64"/>
      <c r="H23" s="64"/>
      <c r="I23" s="64"/>
    </row>
    <row r="24" spans="1:9" ht="12.75">
      <c r="A24" s="65" t="s">
        <v>92</v>
      </c>
      <c r="B24" s="65" t="s">
        <v>157</v>
      </c>
      <c r="C24" s="65" t="s">
        <v>154</v>
      </c>
      <c r="D24" s="66" t="s">
        <v>101</v>
      </c>
      <c r="E24" s="67" t="s">
        <v>134</v>
      </c>
      <c r="F24" s="67"/>
      <c r="G24" s="67" t="s">
        <v>135</v>
      </c>
      <c r="H24" s="67"/>
      <c r="I24" s="67" t="s">
        <v>136</v>
      </c>
    </row>
    <row r="25" spans="1:9" ht="105" customHeight="1">
      <c r="A25" s="65"/>
      <c r="B25" s="65"/>
      <c r="C25" s="65"/>
      <c r="D25" s="66"/>
      <c r="E25" s="28" t="s">
        <v>142</v>
      </c>
      <c r="F25" s="28" t="s">
        <v>143</v>
      </c>
      <c r="G25" s="28" t="s">
        <v>144</v>
      </c>
      <c r="H25" s="28" t="s">
        <v>145</v>
      </c>
      <c r="I25" s="67"/>
    </row>
    <row r="26" spans="1:9" ht="12.75">
      <c r="A26" s="5">
        <v>1</v>
      </c>
      <c r="B26" s="5" t="s">
        <v>120</v>
      </c>
      <c r="C26" s="5">
        <v>400909646</v>
      </c>
      <c r="D26" s="6">
        <f>SUM(C26/2186735023*100)</f>
        <v>18.33370947020315</v>
      </c>
      <c r="E26" s="5">
        <v>0</v>
      </c>
      <c r="F26" s="6">
        <v>0</v>
      </c>
      <c r="G26" s="5">
        <v>0</v>
      </c>
      <c r="H26" s="6">
        <v>0</v>
      </c>
      <c r="I26" s="6">
        <v>0</v>
      </c>
    </row>
    <row r="27" spans="1:9" ht="12.75">
      <c r="A27" s="30"/>
      <c r="B27" s="44" t="s">
        <v>158</v>
      </c>
      <c r="C27" s="44">
        <f aca="true" t="shared" si="3" ref="C27:I27">SUM(C26:C26)</f>
        <v>400909646</v>
      </c>
      <c r="D27" s="45">
        <f t="shared" si="3"/>
        <v>18.33370947020315</v>
      </c>
      <c r="E27" s="44">
        <f t="shared" si="3"/>
        <v>0</v>
      </c>
      <c r="F27" s="45">
        <f t="shared" si="3"/>
        <v>0</v>
      </c>
      <c r="G27" s="44">
        <f t="shared" si="3"/>
        <v>0</v>
      </c>
      <c r="H27" s="45">
        <f t="shared" si="3"/>
        <v>0</v>
      </c>
      <c r="I27" s="45">
        <f t="shared" si="3"/>
        <v>0</v>
      </c>
    </row>
    <row r="29" spans="1:12" ht="12.75">
      <c r="A29" s="24" t="s">
        <v>102</v>
      </c>
      <c r="B29" s="46" t="s">
        <v>103</v>
      </c>
      <c r="C29" s="46"/>
      <c r="D29" s="46"/>
      <c r="E29" s="46"/>
      <c r="F29" s="47"/>
      <c r="G29" s="47"/>
      <c r="H29" s="47"/>
      <c r="I29" s="47"/>
      <c r="J29" s="47"/>
      <c r="K29" s="47"/>
      <c r="L29" s="47"/>
    </row>
    <row r="30" spans="1:12" ht="105.75" customHeight="1">
      <c r="A30" s="59" t="s">
        <v>92</v>
      </c>
      <c r="B30" s="59" t="s">
        <v>93</v>
      </c>
      <c r="C30" s="59" t="s">
        <v>104</v>
      </c>
      <c r="D30" s="60" t="s">
        <v>105</v>
      </c>
      <c r="E30" s="59" t="s">
        <v>164</v>
      </c>
      <c r="F30" s="36"/>
      <c r="G30" s="36"/>
      <c r="H30" s="36"/>
      <c r="I30" s="36"/>
      <c r="J30" s="36"/>
      <c r="K30" s="36"/>
      <c r="L30" s="48"/>
    </row>
    <row r="31" spans="1:12" ht="12.75">
      <c r="A31" s="13">
        <v>1</v>
      </c>
      <c r="B31" s="5" t="s">
        <v>163</v>
      </c>
      <c r="C31" s="5">
        <v>565672490</v>
      </c>
      <c r="D31" s="6">
        <f>SUM(C31/2186735023*100)</f>
        <v>25.86836009165615</v>
      </c>
      <c r="E31" s="30" t="s">
        <v>165</v>
      </c>
      <c r="F31" s="36"/>
      <c r="G31" s="36"/>
      <c r="H31" s="36"/>
      <c r="I31" s="36"/>
      <c r="J31" s="36"/>
      <c r="K31" s="36"/>
      <c r="L31" s="48"/>
    </row>
    <row r="32" spans="1:12" ht="12.75">
      <c r="A32" s="30"/>
      <c r="B32" s="31" t="s">
        <v>100</v>
      </c>
      <c r="C32" s="49">
        <f>SUM(C31:C31)</f>
        <v>565672490</v>
      </c>
      <c r="D32" s="50">
        <f>SUM(D31:D31)</f>
        <v>25.86836009165615</v>
      </c>
      <c r="E32" s="30"/>
      <c r="F32" s="51"/>
      <c r="G32" s="51"/>
      <c r="H32" s="51"/>
      <c r="I32" s="51"/>
      <c r="J32" s="51"/>
      <c r="K32" s="51"/>
      <c r="L32" s="48"/>
    </row>
    <row r="33" spans="2:3" ht="12.75">
      <c r="B33" s="25"/>
      <c r="C33" s="25"/>
    </row>
    <row r="34" spans="2:3" ht="12.75">
      <c r="B34" s="25"/>
      <c r="C34" s="25"/>
    </row>
    <row r="35" spans="1:12" ht="12.75">
      <c r="A35" s="52" t="s">
        <v>106</v>
      </c>
      <c r="B35" s="46" t="s">
        <v>107</v>
      </c>
      <c r="C35" s="46"/>
      <c r="D35" s="46"/>
      <c r="E35" s="46"/>
      <c r="F35" s="47"/>
      <c r="G35" s="47"/>
      <c r="H35" s="47"/>
      <c r="I35" s="47"/>
      <c r="J35" s="47"/>
      <c r="K35" s="47"/>
      <c r="L35" s="47"/>
    </row>
    <row r="36" spans="1:12" ht="165.75">
      <c r="A36" s="26" t="s">
        <v>92</v>
      </c>
      <c r="B36" s="26" t="s">
        <v>159</v>
      </c>
      <c r="C36" s="26" t="s">
        <v>108</v>
      </c>
      <c r="D36" s="27" t="s">
        <v>109</v>
      </c>
      <c r="E36" s="26" t="s">
        <v>110</v>
      </c>
      <c r="F36" s="37"/>
      <c r="G36" s="37"/>
      <c r="H36" s="37"/>
      <c r="I36" s="37"/>
      <c r="J36" s="37"/>
      <c r="K36" s="37"/>
      <c r="L36" s="48"/>
    </row>
    <row r="37" spans="1:12" ht="12.75">
      <c r="A37" s="30">
        <v>1</v>
      </c>
      <c r="B37" s="53" t="s">
        <v>160</v>
      </c>
      <c r="C37" s="53">
        <v>0</v>
      </c>
      <c r="D37" s="30">
        <v>0</v>
      </c>
      <c r="E37" s="14">
        <f>D37*100/423559671</f>
        <v>0</v>
      </c>
      <c r="F37" s="48"/>
      <c r="G37" s="48"/>
      <c r="H37" s="48"/>
      <c r="I37" s="48"/>
      <c r="J37" s="48"/>
      <c r="K37" s="48"/>
      <c r="L37" s="48"/>
    </row>
    <row r="38" spans="1:12" ht="12.75">
      <c r="A38" s="30"/>
      <c r="B38" s="31" t="s">
        <v>100</v>
      </c>
      <c r="C38" s="44">
        <f>SUM(D37:D37)</f>
        <v>0</v>
      </c>
      <c r="D38" s="49">
        <f>SUM(E37:E37)</f>
        <v>0</v>
      </c>
      <c r="E38" s="50">
        <f>SUM(E37:E37)</f>
        <v>0</v>
      </c>
      <c r="F38" s="51"/>
      <c r="G38" s="51"/>
      <c r="H38" s="51"/>
      <c r="I38" s="51"/>
      <c r="J38" s="51"/>
      <c r="K38" s="51"/>
      <c r="L38" s="48"/>
    </row>
    <row r="39" spans="2:3" ht="12.75">
      <c r="B39" s="25"/>
      <c r="C39" s="25"/>
    </row>
    <row r="40" spans="2:3" ht="12.75">
      <c r="B40" s="25"/>
      <c r="C40" s="25"/>
    </row>
    <row r="41" spans="1:12" ht="29.25" customHeight="1">
      <c r="A41" s="52" t="s">
        <v>111</v>
      </c>
      <c r="B41" s="63" t="s">
        <v>167</v>
      </c>
      <c r="C41" s="63"/>
      <c r="D41" s="63"/>
      <c r="E41" s="63"/>
      <c r="F41" s="54"/>
      <c r="G41" s="54"/>
      <c r="H41" s="54"/>
      <c r="I41" s="54"/>
      <c r="J41" s="54"/>
      <c r="K41" s="54"/>
      <c r="L41" s="54"/>
    </row>
    <row r="42" spans="1:12" ht="12.75">
      <c r="A42" s="52"/>
      <c r="B42" s="46"/>
      <c r="C42" s="46"/>
      <c r="D42" s="46"/>
      <c r="E42" s="46"/>
      <c r="F42" s="47"/>
      <c r="G42" s="47"/>
      <c r="H42" s="47"/>
      <c r="I42" s="47"/>
      <c r="J42" s="47"/>
      <c r="K42" s="47"/>
      <c r="L42" s="47"/>
    </row>
    <row r="43" spans="1:12" ht="165.75">
      <c r="A43" s="26">
        <v>1</v>
      </c>
      <c r="B43" s="26" t="s">
        <v>112</v>
      </c>
      <c r="C43" s="26" t="s">
        <v>113</v>
      </c>
      <c r="D43" s="27" t="s">
        <v>109</v>
      </c>
      <c r="E43" s="26" t="s">
        <v>110</v>
      </c>
      <c r="F43" s="37"/>
      <c r="G43" s="37"/>
      <c r="H43" s="37"/>
      <c r="I43" s="37"/>
      <c r="J43" s="37"/>
      <c r="K43" s="37"/>
      <c r="L43" s="48"/>
    </row>
    <row r="44" spans="1:12" ht="12.75">
      <c r="A44" s="30">
        <v>1</v>
      </c>
      <c r="B44" s="53" t="s">
        <v>160</v>
      </c>
      <c r="C44" s="53">
        <v>0</v>
      </c>
      <c r="D44" s="30">
        <v>0</v>
      </c>
      <c r="E44" s="55">
        <f>D44*100/28000000</f>
        <v>0</v>
      </c>
      <c r="F44" s="48"/>
      <c r="G44" s="48"/>
      <c r="H44" s="48"/>
      <c r="I44" s="48"/>
      <c r="J44" s="48"/>
      <c r="K44" s="48"/>
      <c r="L44" s="48"/>
    </row>
    <row r="45" spans="1:12" ht="12.75">
      <c r="A45" s="30">
        <v>2</v>
      </c>
      <c r="B45" s="53" t="s">
        <v>160</v>
      </c>
      <c r="C45" s="53">
        <v>0</v>
      </c>
      <c r="D45" s="30">
        <v>0</v>
      </c>
      <c r="E45" s="55">
        <f>D45*100/28000000</f>
        <v>0</v>
      </c>
      <c r="F45" s="48"/>
      <c r="G45" s="48"/>
      <c r="H45" s="48"/>
      <c r="I45" s="48"/>
      <c r="J45" s="48"/>
      <c r="K45" s="48"/>
      <c r="L45" s="48"/>
    </row>
    <row r="46" spans="1:12" ht="12.75">
      <c r="A46" s="30"/>
      <c r="B46" s="31" t="s">
        <v>100</v>
      </c>
      <c r="C46" s="31">
        <f>SUM(C44:C45)</f>
        <v>0</v>
      </c>
      <c r="D46" s="31">
        <f>SUM(D44:D45)</f>
        <v>0</v>
      </c>
      <c r="E46" s="33">
        <f>SUM(E44:E45)</f>
        <v>0</v>
      </c>
      <c r="F46" s="56"/>
      <c r="G46" s="56"/>
      <c r="H46" s="56"/>
      <c r="I46" s="56"/>
      <c r="J46" s="56"/>
      <c r="K46" s="56"/>
      <c r="L46" s="48"/>
    </row>
    <row r="47" spans="2:12" ht="12.75">
      <c r="B47" s="25"/>
      <c r="C47" s="25"/>
      <c r="D47" s="52"/>
      <c r="E47" s="52"/>
      <c r="F47" s="52"/>
      <c r="G47" s="52"/>
      <c r="H47" s="52"/>
      <c r="I47" s="52"/>
      <c r="J47" s="52"/>
      <c r="K47" s="52"/>
      <c r="L47" s="57"/>
    </row>
    <row r="48" spans="2:3" ht="12.75">
      <c r="B48" s="25"/>
      <c r="C48" s="25"/>
    </row>
    <row r="49" spans="1:3" ht="12.75">
      <c r="A49" s="52"/>
      <c r="B49" s="25"/>
      <c r="C49" s="25"/>
    </row>
    <row r="50" spans="2:12" ht="12.75">
      <c r="B50" s="58"/>
      <c r="C50" s="58"/>
      <c r="D50" s="52"/>
      <c r="E50" s="52"/>
      <c r="F50" s="52"/>
      <c r="G50" s="52"/>
      <c r="H50" s="52"/>
      <c r="I50" s="52"/>
      <c r="J50" s="52"/>
      <c r="K50" s="52"/>
      <c r="L50" s="57"/>
    </row>
  </sheetData>
  <sheetProtection/>
  <mergeCells count="25">
    <mergeCell ref="B1:L1"/>
    <mergeCell ref="A2:A3"/>
    <mergeCell ref="B2:B3"/>
    <mergeCell ref="C2:D2"/>
    <mergeCell ref="E2:G2"/>
    <mergeCell ref="H2:I2"/>
    <mergeCell ref="J2:K2"/>
    <mergeCell ref="L2:L3"/>
    <mergeCell ref="B8:I8"/>
    <mergeCell ref="A9:A10"/>
    <mergeCell ref="B9:B10"/>
    <mergeCell ref="C9:C10"/>
    <mergeCell ref="D9:D10"/>
    <mergeCell ref="E9:F9"/>
    <mergeCell ref="G9:H9"/>
    <mergeCell ref="I9:I10"/>
    <mergeCell ref="B41:E41"/>
    <mergeCell ref="B23:I23"/>
    <mergeCell ref="A24:A25"/>
    <mergeCell ref="B24:B25"/>
    <mergeCell ref="C24:C25"/>
    <mergeCell ref="D24:D25"/>
    <mergeCell ref="E24:F24"/>
    <mergeCell ref="G24:H24"/>
    <mergeCell ref="I24:I25"/>
  </mergeCells>
  <printOptions/>
  <pageMargins left="0.75" right="0.75" top="1" bottom="1" header="0.5" footer="0.5"/>
  <pageSetup horizontalDpi="600" verticalDpi="600" orientation="landscape" scale="50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karvy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Nageswara Rao</dc:creator>
  <cp:keywords/>
  <dc:description/>
  <cp:lastModifiedBy>Arnab Seth</cp:lastModifiedBy>
  <cp:lastPrinted>2013-10-08T11:56:29Z</cp:lastPrinted>
  <dcterms:created xsi:type="dcterms:W3CDTF">2009-08-10T14:47:16Z</dcterms:created>
  <dcterms:modified xsi:type="dcterms:W3CDTF">2013-10-10T09:06:02Z</dcterms:modified>
  <cp:category/>
  <cp:version/>
  <cp:contentType/>
  <cp:contentStatus/>
</cp:coreProperties>
</file>