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1"/>
  </bookViews>
  <sheets>
    <sheet name="SHEET-A" sheetId="1" r:id="rId1"/>
    <sheet name="SHEET-B" sheetId="2" r:id="rId2"/>
    <sheet name="SHEET-C " sheetId="3" r:id="rId3"/>
  </sheets>
  <definedNames>
    <definedName name="_xlnm.Print_Area" localSheetId="2">'SHEET-C '!$A$1:$L$44</definedName>
    <definedName name="_xlnm.Print_Titles" localSheetId="1">'SHEET-B'!$5:$7</definedName>
  </definedNames>
  <calcPr fullCalcOnLoad="1"/>
</workbook>
</file>

<file path=xl/sharedStrings.xml><?xml version="1.0" encoding="utf-8"?>
<sst xmlns="http://schemas.openxmlformats.org/spreadsheetml/2006/main" count="224" uniqueCount="171">
  <si>
    <t>(1)(a) STATEMENT SHOWING SHAREHOLDING PATTERN IN CLAUSE-35</t>
  </si>
  <si>
    <t>NAME OF THE COMPANY:ELECTROSTEEL STEELS LIMITED</t>
  </si>
  <si>
    <t xml:space="preserve">Class of Security: </t>
  </si>
  <si>
    <t xml:space="preserve">QUARTER ENDED: </t>
  </si>
  <si>
    <t>Partly paid-up shares</t>
  </si>
  <si>
    <t>No. of partly paid-up shares</t>
  </si>
  <si>
    <t>As a % of total no. of partly paid-up shares</t>
  </si>
  <si>
    <t>As a % of total no. of shares of the Company.</t>
  </si>
  <si>
    <t>Held by promoter/promoter group</t>
  </si>
  <si>
    <t>Held by Public</t>
  </si>
  <si>
    <t>Total:</t>
  </si>
  <si>
    <t>Outstanding convertible securities:</t>
  </si>
  <si>
    <t>No. of outstanding securities</t>
  </si>
  <si>
    <t>As a % of total no. of outstanding convertible securities.</t>
  </si>
  <si>
    <t>As a % of total no. of shares of the Company assuming full conversion of the convertible securities</t>
  </si>
  <si>
    <t>Warrants:</t>
  </si>
  <si>
    <t>No. of warrants</t>
  </si>
  <si>
    <t>As a % of total no. of warrants</t>
  </si>
  <si>
    <t>As a % of total no. of shares of the Company, assuming full conversion of warrants</t>
  </si>
  <si>
    <t>Total paid-up capital of the Company, assuming full conversion of warrants and convertible securities</t>
  </si>
  <si>
    <t>SCRIP CODE: 533264</t>
  </si>
  <si>
    <t>Foreign Bodies</t>
  </si>
  <si>
    <t>Clearing Members</t>
  </si>
  <si>
    <t xml:space="preserve">JM FINANCIAL TRUSTEE COMPANY PVT LTD - JM FINANCIA                                                                                     </t>
  </si>
  <si>
    <t>CATEGORY OF SHAREHOLDER</t>
  </si>
  <si>
    <t>TOTAL SHAREHOLDING AS A % OF TOTAL NO OF SHARES</t>
  </si>
  <si>
    <t>SHARES PLEDGE OR OTHERWISE ENCUMBERED</t>
  </si>
  <si>
    <t>NO OF SHAREHOLDERS</t>
  </si>
  <si>
    <t>TOTAL NUMBER OF SHARES</t>
  </si>
  <si>
    <t>NO OF SHARES HELD IN DEMATERIALIZED FORM</t>
  </si>
  <si>
    <t>AS a PERCENTAGE of (A+B)</t>
  </si>
  <si>
    <t>As a PERCENTAGE of (A+B+C)</t>
  </si>
  <si>
    <t xml:space="preserve">NUMBER OF SHARES  </t>
  </si>
  <si>
    <t xml:space="preserve">AS a PERCENTAGE </t>
  </si>
  <si>
    <t xml:space="preserve">   (I)   </t>
  </si>
  <si>
    <t xml:space="preserve">   (II)   </t>
  </si>
  <si>
    <t xml:space="preserve">   (III)   </t>
  </si>
  <si>
    <t xml:space="preserve">   (IV)   </t>
  </si>
  <si>
    <t xml:space="preserve">   (V)   </t>
  </si>
  <si>
    <t xml:space="preserve">   (VI)   </t>
  </si>
  <si>
    <t xml:space="preserve">   (VII)   </t>
  </si>
  <si>
    <t xml:space="preserve">   (VIII)   </t>
  </si>
  <si>
    <t>(IX)=(VIII)/(IV)*100</t>
  </si>
  <si>
    <t>(A)</t>
  </si>
  <si>
    <t>PROMOTER AND PROMOTER GROUP</t>
  </si>
  <si>
    <t>(1)</t>
  </si>
  <si>
    <t>INDIAN</t>
  </si>
  <si>
    <t>(a)</t>
  </si>
  <si>
    <t>Individual /HUF</t>
  </si>
  <si>
    <t>(b)</t>
  </si>
  <si>
    <t>Central Government/State Government(s)</t>
  </si>
  <si>
    <t>(c)</t>
  </si>
  <si>
    <t>(d)</t>
  </si>
  <si>
    <t>Financial Institutions / Banks</t>
  </si>
  <si>
    <t>(e)</t>
  </si>
  <si>
    <t>Others</t>
  </si>
  <si>
    <t xml:space="preserve">        Sub-Total A(1)  :</t>
  </si>
  <si>
    <t>(2)</t>
  </si>
  <si>
    <t>FOREIGN</t>
  </si>
  <si>
    <t>Individuals (NRIs/Foreign Individuals)</t>
  </si>
  <si>
    <t>Bodies Corporate</t>
  </si>
  <si>
    <t xml:space="preserve">Institutions  </t>
  </si>
  <si>
    <t xml:space="preserve">        Sub-Total A(2)  :</t>
  </si>
  <si>
    <t xml:space="preserve">        Total A=A(1)+A(2)</t>
  </si>
  <si>
    <t>(B)</t>
  </si>
  <si>
    <t>PUBLIC SHAREHOLDING</t>
  </si>
  <si>
    <t>INSTITUTIONS</t>
  </si>
  <si>
    <t xml:space="preserve">Mutual Funds /UTI  </t>
  </si>
  <si>
    <t>Financial Institutions /Banks</t>
  </si>
  <si>
    <t>Central Government / State Government(s)</t>
  </si>
  <si>
    <t>Venture Capital Funds</t>
  </si>
  <si>
    <t xml:space="preserve">Insurance Companies  </t>
  </si>
  <si>
    <t>(f)</t>
  </si>
  <si>
    <t xml:space="preserve">Foreign Institutional Investors </t>
  </si>
  <si>
    <t>(g)</t>
  </si>
  <si>
    <t xml:space="preserve">Foreign Venture Capital Investors </t>
  </si>
  <si>
    <t>(h)</t>
  </si>
  <si>
    <t xml:space="preserve">Others </t>
  </si>
  <si>
    <t xml:space="preserve">        Sub-Total B(1)  :</t>
  </si>
  <si>
    <t>NON-INSTITUTIONS</t>
  </si>
  <si>
    <t>Individuals</t>
  </si>
  <si>
    <t>(i) Individuals holding nominal share capital upto Rs.1 lakh</t>
  </si>
  <si>
    <t>(ii) Individuals holding nominal share capital in excess of Rs.1 lakh</t>
  </si>
  <si>
    <t xml:space="preserve">        Sub-Total B(2) :</t>
  </si>
  <si>
    <t xml:space="preserve">        Total B=B(1)+B(2)  :</t>
  </si>
  <si>
    <t xml:space="preserve">        Total (A+B)   :</t>
  </si>
  <si>
    <t>(C)</t>
  </si>
  <si>
    <t xml:space="preserve">Shares held by custodians, against which </t>
  </si>
  <si>
    <t>Depository Receipts have been issued</t>
  </si>
  <si>
    <t xml:space="preserve">        GRAND TOTAL (A+B+C) :</t>
  </si>
  <si>
    <t xml:space="preserve">Bodies Corporate </t>
  </si>
  <si>
    <t>1(b)</t>
  </si>
  <si>
    <t>Sr. No.</t>
  </si>
  <si>
    <t>Name of the shareholder</t>
  </si>
  <si>
    <t>(I)</t>
  </si>
  <si>
    <t>(II)</t>
  </si>
  <si>
    <t>(III)</t>
  </si>
  <si>
    <t>(IV)</t>
  </si>
  <si>
    <t>(V)</t>
  </si>
  <si>
    <t>(VI)</t>
  </si>
  <si>
    <t>Total</t>
  </si>
  <si>
    <t>Shares as a percentage of total number of shares ( I.e. Grand Total (A)+(B)+(C) indicated in statement at para (I)(a) above</t>
  </si>
  <si>
    <t>I(d)</t>
  </si>
  <si>
    <t>Statement showing details of locked in shares</t>
  </si>
  <si>
    <t>Category of shareholders(Promoters / Public)</t>
  </si>
  <si>
    <t>Number of locked in shares</t>
  </si>
  <si>
    <t>Locked in Shares as a percentage of total number of shares ( I.e. Grand Total (A)+(B)+(C) indicated in statement at para (I)(a) above</t>
  </si>
  <si>
    <t>II(a)</t>
  </si>
  <si>
    <t>Statement showing holding of Depository Receipts (DRs)</t>
  </si>
  <si>
    <t>Number of outstanding DRs</t>
  </si>
  <si>
    <t>Number of shares underlying outstanding DRs</t>
  </si>
  <si>
    <t>Shares underlying outstanding DRs as a percentage of total number of shares { Grand Total (A)+(B)+(C ) indicated in statement at para (I)(a) above</t>
  </si>
  <si>
    <t>II(b)</t>
  </si>
  <si>
    <t>Name of the DR holder</t>
  </si>
  <si>
    <t xml:space="preserve">Type of outstanding DRs(ADRs, GDRs,SDRs etc.) </t>
  </si>
  <si>
    <t>Trusts</t>
  </si>
  <si>
    <t>Non-Resident Indians</t>
  </si>
  <si>
    <t>Others (Overseas Corporate Bodies)</t>
  </si>
  <si>
    <t>NAME OF THE COMPANY: ELECTROSTEEL STEELS LIMITED</t>
  </si>
  <si>
    <t>Foreign Companies</t>
  </si>
  <si>
    <t xml:space="preserve">ELECTROSTEEL CASTINGS LIMITED                                                                                                          </t>
  </si>
  <si>
    <t xml:space="preserve">STEMCOR CAST IRON INVESTMENTS LIMITED                                                                                                  </t>
  </si>
  <si>
    <t xml:space="preserve">IFCI LTD                                                                                                                               </t>
  </si>
  <si>
    <t xml:space="preserve">GPC MAURITIUS II LLC                                                                                                                   </t>
  </si>
  <si>
    <t xml:space="preserve">IL AND FS FINANCIAL SERVICES LIMITED                                                                                                   </t>
  </si>
  <si>
    <t xml:space="preserve">STARBRIDGE FINANCE LTD                                                                                                                 </t>
  </si>
  <si>
    <t xml:space="preserve">ROUNDABOUT FINANCE LTD                                                                                                                 </t>
  </si>
  <si>
    <t xml:space="preserve">TARA INDIA HOLDINGS A LTD                                                                                                              </t>
  </si>
  <si>
    <t>promoter and promoter group</t>
  </si>
  <si>
    <t>Public</t>
  </si>
  <si>
    <t xml:space="preserve">SCRIP CODE:    </t>
  </si>
  <si>
    <t>EQUITY</t>
  </si>
  <si>
    <t>Name of the Scrip:    ELECTROSTEE</t>
  </si>
  <si>
    <t>Statement showing holding os securities (including shares, warrants, convertible securities) of persons belonging to the category "Promoter and Promoter Group"</t>
  </si>
  <si>
    <t>Details of Shares held</t>
  </si>
  <si>
    <t>Encumbered shares (*)</t>
  </si>
  <si>
    <t>Details of warrants</t>
  </si>
  <si>
    <t>Details of convertible securities</t>
  </si>
  <si>
    <t>Total shares (including underlying shares assuming full conversion of warrants and convertible securities) as a % of diluted share capital</t>
  </si>
  <si>
    <t>No.of shares held</t>
  </si>
  <si>
    <t xml:space="preserve">As a % of  Grand Total          (A)+(B)+(C) </t>
  </si>
  <si>
    <t>No</t>
  </si>
  <si>
    <t xml:space="preserve">As a percentage   </t>
  </si>
  <si>
    <t>As a % of grand total (A)+(B)+(C) of sub-clause (I)(a)</t>
  </si>
  <si>
    <t xml:space="preserve">Number of warrants held        </t>
  </si>
  <si>
    <t>As a % total numbar of warrants of the same class</t>
  </si>
  <si>
    <t xml:space="preserve">Number of convertible securities held         </t>
  </si>
  <si>
    <t>As a %  total number of convirtible securities of the same class</t>
  </si>
  <si>
    <t>(VIII)</t>
  </si>
  <si>
    <t>(IX)</t>
  </si>
  <si>
    <t>(X)</t>
  </si>
  <si>
    <t>(XI)</t>
  </si>
  <si>
    <t>(XII)</t>
  </si>
  <si>
    <t>(I)( c) (i)</t>
  </si>
  <si>
    <t>Statement showing holding of securities (including shares, warrants, convertible securities) of persons belonging to the category "Public" and holding more than 1% of the total number of shares</t>
  </si>
  <si>
    <t>Number of shares held</t>
  </si>
  <si>
    <t>(I)( c) (ii)</t>
  </si>
  <si>
    <t>Statement showing holding of securities (including shares, warrants, convertible securities) of persons (together with PAC) belonging to the category "Public" and holding more than 5% of the total number of shares of the company</t>
  </si>
  <si>
    <t>Name(s) of the shareholder(s) and the Persons Acting in Concert (PAC) with them</t>
  </si>
  <si>
    <t>GRAND (A+B)</t>
  </si>
  <si>
    <t>Type of outstanding DRs(ADRs,GDRs,SDRs</t>
  </si>
  <si>
    <t>NIL</t>
  </si>
  <si>
    <t>Statement showing holding of Depository Receipts (DRs), where underlying shares in excess of 1% of the total number of shares</t>
  </si>
  <si>
    <t xml:space="preserve">PGS INVEST CORP                                                                                                                        </t>
  </si>
  <si>
    <t xml:space="preserve">MAHARASHTRA SEAMLESS LTD                                                                                                               </t>
  </si>
  <si>
    <t>ELECTOSTEEL CASTINGS LIMITED</t>
  </si>
  <si>
    <t>Promoter</t>
  </si>
  <si>
    <t>31.03.2012</t>
  </si>
  <si>
    <t>SHAREHOLDING PATTERN AS ON 31.03.2012</t>
  </si>
  <si>
    <t>CAT-  CODE</t>
  </si>
  <si>
    <t>(VI)= (V)/(III)*100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</si>
</sst>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;[Red]0.00"/>
    <numFmt numFmtId="171" formatCode="0;[Red]0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_(* #,##0_);_(* \(#,##0\);_(* &quot;-&quot;??_);_(@_)"/>
    <numFmt numFmtId="181" formatCode="0.000000000"/>
    <numFmt numFmtId="182" formatCode="0.00000000"/>
    <numFmt numFmtId="183" formatCode="0.0000000000"/>
    <numFmt numFmtId="184" formatCode="0.0;[Red]0.0"/>
    <numFmt numFmtId="185" formatCode="0.0000E+00"/>
    <numFmt numFmtId="186" formatCode="0.000E+00"/>
    <numFmt numFmtId="187" formatCode="0.0E+00"/>
    <numFmt numFmtId="188" formatCode="0E+00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Border="1" applyAlignment="1" quotePrefix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justify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/>
    </xf>
    <xf numFmtId="0" fontId="0" fillId="0" borderId="0" xfId="0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0" xfId="0" applyBorder="1" applyAlignment="1">
      <alignment horizontal="right" vertical="top"/>
    </xf>
    <xf numFmtId="2" fontId="0" fillId="0" borderId="10" xfId="0" applyNumberFormat="1" applyBorder="1" applyAlignment="1">
      <alignment vertical="top"/>
    </xf>
    <xf numFmtId="0" fontId="1" fillId="0" borderId="0" xfId="56" applyFont="1" applyAlignment="1">
      <alignment vertical="top"/>
      <protection/>
    </xf>
    <xf numFmtId="0" fontId="0" fillId="0" borderId="0" xfId="56">
      <alignment/>
      <protection/>
    </xf>
    <xf numFmtId="0" fontId="0" fillId="0" borderId="0" xfId="56" applyAlignment="1">
      <alignment wrapText="1"/>
      <protection/>
    </xf>
    <xf numFmtId="0" fontId="0" fillId="0" borderId="10" xfId="56" applyBorder="1">
      <alignment/>
      <protection/>
    </xf>
    <xf numFmtId="0" fontId="1" fillId="0" borderId="10" xfId="56" applyFont="1" applyBorder="1" applyAlignment="1">
      <alignment wrapText="1"/>
      <protection/>
    </xf>
    <xf numFmtId="1" fontId="1" fillId="0" borderId="10" xfId="56" applyNumberFormat="1" applyFont="1" applyBorder="1" applyAlignment="1">
      <alignment wrapText="1"/>
      <protection/>
    </xf>
    <xf numFmtId="2" fontId="1" fillId="0" borderId="10" xfId="56" applyNumberFormat="1" applyFont="1" applyBorder="1" applyAlignment="1">
      <alignment wrapText="1"/>
      <protection/>
    </xf>
    <xf numFmtId="170" fontId="0" fillId="0" borderId="0" xfId="56" applyNumberFormat="1" applyAlignment="1">
      <alignment wrapText="1"/>
      <protection/>
    </xf>
    <xf numFmtId="0" fontId="1" fillId="0" borderId="0" xfId="56" applyFont="1" applyAlignment="1">
      <alignment vertical="top" wrapText="1"/>
      <protection/>
    </xf>
    <xf numFmtId="0" fontId="1" fillId="0" borderId="0" xfId="56" applyFont="1" applyBorder="1" applyAlignment="1">
      <alignment vertical="top" wrapText="1"/>
      <protection/>
    </xf>
    <xf numFmtId="170" fontId="1" fillId="0" borderId="0" xfId="56" applyNumberFormat="1" applyFont="1" applyBorder="1" applyAlignment="1">
      <alignment vertical="top" wrapText="1"/>
      <protection/>
    </xf>
    <xf numFmtId="170" fontId="0" fillId="0" borderId="0" xfId="56" applyNumberFormat="1" applyBorder="1">
      <alignment/>
      <protection/>
    </xf>
    <xf numFmtId="170" fontId="0" fillId="0" borderId="0" xfId="56" applyNumberFormat="1" applyFont="1" applyBorder="1" applyAlignment="1">
      <alignment vertical="top" wrapText="1"/>
      <protection/>
    </xf>
    <xf numFmtId="171" fontId="1" fillId="0" borderId="10" xfId="56" applyNumberFormat="1" applyFont="1" applyBorder="1" applyAlignment="1">
      <alignment wrapText="1"/>
      <protection/>
    </xf>
    <xf numFmtId="170" fontId="1" fillId="0" borderId="10" xfId="56" applyNumberFormat="1" applyFont="1" applyBorder="1" applyAlignment="1">
      <alignment wrapText="1"/>
      <protection/>
    </xf>
    <xf numFmtId="170" fontId="1" fillId="0" borderId="0" xfId="56" applyNumberFormat="1" applyFont="1" applyBorder="1" applyAlignment="1">
      <alignment wrapText="1"/>
      <protection/>
    </xf>
    <xf numFmtId="170" fontId="0" fillId="0" borderId="0" xfId="56" applyNumberFormat="1">
      <alignment/>
      <protection/>
    </xf>
    <xf numFmtId="0" fontId="1" fillId="0" borderId="10" xfId="56" applyFont="1" applyBorder="1">
      <alignment/>
      <protection/>
    </xf>
    <xf numFmtId="2" fontId="1" fillId="0" borderId="10" xfId="56" applyNumberFormat="1" applyFont="1" applyBorder="1">
      <alignment/>
      <protection/>
    </xf>
    <xf numFmtId="0" fontId="1" fillId="0" borderId="0" xfId="56" applyFont="1" applyBorder="1" applyAlignment="1">
      <alignment/>
      <protection/>
    </xf>
    <xf numFmtId="0" fontId="0" fillId="0" borderId="0" xfId="56" applyBorder="1">
      <alignment/>
      <protection/>
    </xf>
    <xf numFmtId="171" fontId="1" fillId="0" borderId="10" xfId="56" applyNumberFormat="1" applyFont="1" applyBorder="1">
      <alignment/>
      <protection/>
    </xf>
    <xf numFmtId="171" fontId="1" fillId="0" borderId="0" xfId="56" applyNumberFormat="1" applyFont="1" applyBorder="1">
      <alignment/>
      <protection/>
    </xf>
    <xf numFmtId="0" fontId="1" fillId="0" borderId="0" xfId="56" applyFont="1">
      <alignment/>
      <protection/>
    </xf>
    <xf numFmtId="0" fontId="0" fillId="0" borderId="10" xfId="56" applyBorder="1" applyAlignment="1">
      <alignment wrapText="1"/>
      <protection/>
    </xf>
    <xf numFmtId="0" fontId="1" fillId="0" borderId="0" xfId="56" applyFont="1" applyAlignment="1">
      <alignment/>
      <protection/>
    </xf>
    <xf numFmtId="0" fontId="1" fillId="0" borderId="0" xfId="56" applyFont="1" applyBorder="1" applyAlignment="1">
      <alignment wrapText="1"/>
      <protection/>
    </xf>
    <xf numFmtId="170" fontId="1" fillId="0" borderId="0" xfId="56" applyNumberFormat="1" applyFont="1">
      <alignment/>
      <protection/>
    </xf>
    <xf numFmtId="0" fontId="1" fillId="0" borderId="0" xfId="56" applyFont="1" applyAlignment="1">
      <alignment wrapText="1"/>
      <protection/>
    </xf>
    <xf numFmtId="171" fontId="0" fillId="0" borderId="10" xfId="0" applyNumberFormat="1" applyFill="1" applyBorder="1" applyAlignment="1">
      <alignment/>
    </xf>
    <xf numFmtId="0" fontId="1" fillId="0" borderId="0" xfId="56" applyFont="1">
      <alignment/>
      <protection/>
    </xf>
    <xf numFmtId="0" fontId="1" fillId="20" borderId="10" xfId="0" applyFont="1" applyFill="1" applyBorder="1" applyAlignment="1">
      <alignment/>
    </xf>
    <xf numFmtId="0" fontId="1" fillId="20" borderId="10" xfId="0" applyFont="1" applyFill="1" applyBorder="1" applyAlignment="1">
      <alignment horizontal="center" wrapText="1"/>
    </xf>
    <xf numFmtId="0" fontId="1" fillId="20" borderId="10" xfId="0" applyFont="1" applyFill="1" applyBorder="1" applyAlignment="1">
      <alignment horizontal="center"/>
    </xf>
    <xf numFmtId="0" fontId="1" fillId="20" borderId="10" xfId="56" applyFont="1" applyFill="1" applyBorder="1" applyAlignment="1">
      <alignment vertical="top" wrapText="1"/>
      <protection/>
    </xf>
    <xf numFmtId="170" fontId="1" fillId="20" borderId="10" xfId="56" applyNumberFormat="1" applyFont="1" applyFill="1" applyBorder="1" applyAlignment="1">
      <alignment vertical="top" wrapText="1"/>
      <protection/>
    </xf>
    <xf numFmtId="0" fontId="1" fillId="20" borderId="10" xfId="0" applyFont="1" applyFill="1" applyBorder="1" applyAlignment="1">
      <alignment horizontal="center" vertical="top" wrapText="1"/>
    </xf>
    <xf numFmtId="0" fontId="1" fillId="2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/>
    </xf>
    <xf numFmtId="0" fontId="0" fillId="20" borderId="10" xfId="0" applyFill="1" applyBorder="1" applyAlignment="1">
      <alignment wrapText="1"/>
    </xf>
    <xf numFmtId="0" fontId="1" fillId="0" borderId="10" xfId="0" applyFont="1" applyFill="1" applyBorder="1" applyAlignment="1" quotePrefix="1">
      <alignment horizontal="left"/>
    </xf>
    <xf numFmtId="0" fontId="1" fillId="2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/>
    </xf>
    <xf numFmtId="0" fontId="1" fillId="20" borderId="10" xfId="0" applyFont="1" applyFill="1" applyBorder="1" applyAlignment="1">
      <alignment/>
    </xf>
    <xf numFmtId="0" fontId="1" fillId="20" borderId="10" xfId="0" applyFont="1" applyFill="1" applyBorder="1" applyAlignment="1">
      <alignment wrapText="1"/>
    </xf>
    <xf numFmtId="0" fontId="1" fillId="20" borderId="12" xfId="0" applyFont="1" applyFill="1" applyBorder="1" applyAlignment="1">
      <alignment horizontal="center" wrapText="1"/>
    </xf>
    <xf numFmtId="0" fontId="1" fillId="20" borderId="13" xfId="0" applyFont="1" applyFill="1" applyBorder="1" applyAlignment="1">
      <alignment horizontal="center" wrapText="1"/>
    </xf>
    <xf numFmtId="0" fontId="1" fillId="20" borderId="11" xfId="0" applyFont="1" applyFill="1" applyBorder="1" applyAlignment="1">
      <alignment horizontal="center" wrapText="1"/>
    </xf>
    <xf numFmtId="0" fontId="1" fillId="20" borderId="14" xfId="0" applyFont="1" applyFill="1" applyBorder="1" applyAlignment="1">
      <alignment horizontal="center" wrapText="1"/>
    </xf>
    <xf numFmtId="0" fontId="1" fillId="0" borderId="15" xfId="56" applyFont="1" applyBorder="1" applyAlignment="1">
      <alignment horizontal="left" vertical="top" wrapText="1"/>
      <protection/>
    </xf>
    <xf numFmtId="0" fontId="1" fillId="20" borderId="10" xfId="56" applyFont="1" applyFill="1" applyBorder="1" applyAlignment="1">
      <alignment horizontal="center" vertical="top" wrapText="1"/>
      <protection/>
    </xf>
    <xf numFmtId="0" fontId="1" fillId="20" borderId="10" xfId="0" applyFont="1" applyFill="1" applyBorder="1" applyAlignment="1">
      <alignment horizontal="center" vertical="top" wrapText="1"/>
    </xf>
    <xf numFmtId="170" fontId="1" fillId="20" borderId="10" xfId="56" applyNumberFormat="1" applyFont="1" applyFill="1" applyBorder="1" applyAlignment="1">
      <alignment horizontal="center" vertical="top" wrapText="1"/>
      <protection/>
    </xf>
    <xf numFmtId="0" fontId="1" fillId="20" borderId="11" xfId="56" applyFont="1" applyFill="1" applyBorder="1" applyAlignment="1">
      <alignment horizontal="center" vertical="top" wrapText="1"/>
      <protection/>
    </xf>
    <xf numFmtId="0" fontId="1" fillId="20" borderId="14" xfId="56" applyFont="1" applyFill="1" applyBorder="1" applyAlignment="1">
      <alignment horizontal="center" vertical="top" wrapText="1"/>
      <protection/>
    </xf>
    <xf numFmtId="170" fontId="1" fillId="20" borderId="11" xfId="56" applyNumberFormat="1" applyFont="1" applyFill="1" applyBorder="1" applyAlignment="1">
      <alignment horizontal="center" vertical="top" wrapText="1"/>
      <protection/>
    </xf>
    <xf numFmtId="170" fontId="1" fillId="20" borderId="14" xfId="56" applyNumberFormat="1" applyFont="1" applyFill="1" applyBorder="1" applyAlignment="1">
      <alignment horizontal="center" vertical="top" wrapText="1"/>
      <protection/>
    </xf>
    <xf numFmtId="0" fontId="1" fillId="20" borderId="14" xfId="0" applyFont="1" applyFill="1" applyBorder="1" applyAlignment="1">
      <alignment horizontal="center" vertical="top" wrapText="1"/>
    </xf>
    <xf numFmtId="170" fontId="0" fillId="0" borderId="10" xfId="0" applyNumberFormat="1" applyFont="1" applyBorder="1" applyAlignment="1">
      <alignment horizontal="center" vertical="top" wrapText="1"/>
    </xf>
    <xf numFmtId="2" fontId="1" fillId="0" borderId="10" xfId="56" applyNumberFormat="1" applyFont="1" applyBorder="1" applyAlignment="1">
      <alignment horizontal="center" wrapText="1"/>
      <protection/>
    </xf>
    <xf numFmtId="0" fontId="1" fillId="0" borderId="15" xfId="56" applyFont="1" applyBorder="1" applyAlignment="1">
      <alignment horizontal="left" wrapText="1"/>
      <protection/>
    </xf>
    <xf numFmtId="170" fontId="1" fillId="0" borderId="10" xfId="56" applyNumberFormat="1" applyFont="1" applyBorder="1" applyAlignment="1">
      <alignment horizontal="center"/>
      <protection/>
    </xf>
    <xf numFmtId="170" fontId="0" fillId="0" borderId="10" xfId="56" applyNumberFormat="1" applyFont="1" applyBorder="1" applyAlignment="1">
      <alignment horizontal="center" vertical="top" wrapText="1"/>
      <protection/>
    </xf>
    <xf numFmtId="2" fontId="0" fillId="0" borderId="10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view="pageBreakPreview" zoomScaleSheetLayoutView="100" zoomScalePageLayoutView="0" workbookViewId="0" topLeftCell="A1">
      <selection activeCell="F12" sqref="F12"/>
    </sheetView>
  </sheetViews>
  <sheetFormatPr defaultColWidth="9.140625" defaultRowHeight="12.75"/>
  <cols>
    <col min="1" max="1" width="31.7109375" style="0" customWidth="1"/>
    <col min="2" max="2" width="14.28125" style="0" customWidth="1"/>
    <col min="3" max="3" width="16.421875" style="0" customWidth="1"/>
    <col min="4" max="4" width="16.7109375" style="0" customWidth="1"/>
  </cols>
  <sheetData>
    <row r="1" spans="1:4" ht="26.25" customHeight="1">
      <c r="A1" s="62" t="s">
        <v>0</v>
      </c>
      <c r="B1" s="62"/>
      <c r="C1" s="62"/>
      <c r="D1" s="62"/>
    </row>
    <row r="2" spans="1:4" ht="12.75">
      <c r="A2" s="2"/>
      <c r="B2" s="2"/>
      <c r="C2" s="2"/>
      <c r="D2" s="2"/>
    </row>
    <row r="3" spans="1:4" ht="12.75">
      <c r="A3" s="62" t="s">
        <v>1</v>
      </c>
      <c r="B3" s="62"/>
      <c r="C3" s="62"/>
      <c r="D3" s="62"/>
    </row>
    <row r="4" spans="1:4" ht="12.75">
      <c r="A4" s="58" t="s">
        <v>130</v>
      </c>
      <c r="B4" s="60">
        <v>533264</v>
      </c>
      <c r="C4" s="62" t="s">
        <v>132</v>
      </c>
      <c r="D4" s="62"/>
    </row>
    <row r="5" spans="1:4" ht="12.75">
      <c r="A5" s="58" t="s">
        <v>2</v>
      </c>
      <c r="B5" s="58" t="s">
        <v>131</v>
      </c>
      <c r="C5" s="58"/>
      <c r="D5" s="58"/>
    </row>
    <row r="6" spans="1:4" ht="12.75">
      <c r="A6" s="58" t="s">
        <v>3</v>
      </c>
      <c r="B6" s="58" t="s">
        <v>167</v>
      </c>
      <c r="C6" s="58"/>
      <c r="D6" s="58"/>
    </row>
    <row r="7" spans="1:4" ht="12.75">
      <c r="A7" s="5"/>
      <c r="B7" s="5"/>
      <c r="C7" s="5"/>
      <c r="D7" s="5"/>
    </row>
    <row r="8" spans="1:4" ht="38.25">
      <c r="A8" s="59" t="s">
        <v>4</v>
      </c>
      <c r="B8" s="59" t="s">
        <v>5</v>
      </c>
      <c r="C8" s="59" t="s">
        <v>6</v>
      </c>
      <c r="D8" s="59" t="s">
        <v>7</v>
      </c>
    </row>
    <row r="9" spans="1:4" ht="12.75">
      <c r="A9" s="5" t="s">
        <v>8</v>
      </c>
      <c r="B9" s="5">
        <v>0</v>
      </c>
      <c r="C9" s="5">
        <v>0</v>
      </c>
      <c r="D9" s="5">
        <v>0</v>
      </c>
    </row>
    <row r="10" spans="1:4" ht="12.75">
      <c r="A10" s="5" t="s">
        <v>9</v>
      </c>
      <c r="B10" s="5">
        <v>0</v>
      </c>
      <c r="C10" s="5">
        <v>0</v>
      </c>
      <c r="D10" s="5">
        <v>0</v>
      </c>
    </row>
    <row r="11" spans="1:4" ht="12.75">
      <c r="A11" s="2" t="s">
        <v>10</v>
      </c>
      <c r="B11" s="2">
        <v>0</v>
      </c>
      <c r="C11" s="2">
        <v>0</v>
      </c>
      <c r="D11" s="2">
        <v>0</v>
      </c>
    </row>
    <row r="12" spans="1:4" ht="89.25">
      <c r="A12" s="59" t="s">
        <v>11</v>
      </c>
      <c r="B12" s="59" t="s">
        <v>12</v>
      </c>
      <c r="C12" s="59" t="s">
        <v>13</v>
      </c>
      <c r="D12" s="59" t="s">
        <v>14</v>
      </c>
    </row>
    <row r="13" spans="1:4" ht="12.75">
      <c r="A13" s="5" t="s">
        <v>8</v>
      </c>
      <c r="B13" s="5">
        <v>0</v>
      </c>
      <c r="C13" s="5">
        <v>0</v>
      </c>
      <c r="D13" s="5">
        <v>0</v>
      </c>
    </row>
    <row r="14" spans="1:4" ht="12.75">
      <c r="A14" s="5" t="s">
        <v>9</v>
      </c>
      <c r="B14" s="5">
        <v>0</v>
      </c>
      <c r="C14" s="5">
        <v>0</v>
      </c>
      <c r="D14" s="5">
        <v>0</v>
      </c>
    </row>
    <row r="15" spans="1:4" ht="12.75">
      <c r="A15" s="2" t="s">
        <v>10</v>
      </c>
      <c r="B15" s="2">
        <v>0</v>
      </c>
      <c r="C15" s="2">
        <v>0</v>
      </c>
      <c r="D15" s="2">
        <v>0</v>
      </c>
    </row>
    <row r="16" spans="1:4" ht="76.5">
      <c r="A16" s="59" t="s">
        <v>15</v>
      </c>
      <c r="B16" s="59" t="s">
        <v>16</v>
      </c>
      <c r="C16" s="59" t="s">
        <v>17</v>
      </c>
      <c r="D16" s="59" t="s">
        <v>18</v>
      </c>
    </row>
    <row r="17" spans="1:4" ht="12.75">
      <c r="A17" s="5" t="s">
        <v>8</v>
      </c>
      <c r="B17" s="5">
        <v>0</v>
      </c>
      <c r="C17" s="5">
        <v>0</v>
      </c>
      <c r="D17" s="5">
        <v>0</v>
      </c>
    </row>
    <row r="18" spans="1:4" ht="12.75">
      <c r="A18" s="5" t="s">
        <v>9</v>
      </c>
      <c r="B18" s="5">
        <v>0</v>
      </c>
      <c r="C18" s="5">
        <v>0</v>
      </c>
      <c r="D18" s="5">
        <v>0</v>
      </c>
    </row>
    <row r="19" spans="1:4" ht="12.75">
      <c r="A19" s="2" t="s">
        <v>10</v>
      </c>
      <c r="B19" s="2">
        <v>0</v>
      </c>
      <c r="C19" s="2">
        <v>0</v>
      </c>
      <c r="D19" s="2">
        <v>0</v>
      </c>
    </row>
    <row r="20" spans="1:4" ht="51">
      <c r="A20" s="3" t="s">
        <v>19</v>
      </c>
      <c r="B20" s="2">
        <v>2034735023</v>
      </c>
      <c r="C20" s="2">
        <v>0</v>
      </c>
      <c r="D20" s="7">
        <v>100</v>
      </c>
    </row>
  </sheetData>
  <sheetProtection/>
  <mergeCells count="3">
    <mergeCell ref="A1:D1"/>
    <mergeCell ref="A3:D3"/>
    <mergeCell ref="C4:D4"/>
  </mergeCells>
  <printOptions/>
  <pageMargins left="0.6" right="0.32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62"/>
  <sheetViews>
    <sheetView showGridLines="0" tabSelected="1" view="pageBreakPreview" zoomScaleSheetLayoutView="100" zoomScalePageLayoutView="0" workbookViewId="0" topLeftCell="A1">
      <selection activeCell="H51" sqref="H51"/>
    </sheetView>
  </sheetViews>
  <sheetFormatPr defaultColWidth="9.140625" defaultRowHeight="12.75"/>
  <cols>
    <col min="1" max="1" width="4.8515625" style="0" customWidth="1"/>
    <col min="2" max="2" width="43.00390625" style="0" customWidth="1"/>
    <col min="3" max="3" width="7.7109375" style="0" customWidth="1"/>
    <col min="4" max="4" width="11.00390625" style="0" customWidth="1"/>
    <col min="5" max="5" width="12.28125" style="0" customWidth="1"/>
    <col min="6" max="6" width="11.7109375" style="0" customWidth="1"/>
    <col min="7" max="7" width="12.7109375" style="0" customWidth="1"/>
    <col min="8" max="8" width="14.8515625" style="0" bestFit="1" customWidth="1"/>
    <col min="9" max="9" width="16.8515625" style="0" bestFit="1" customWidth="1"/>
  </cols>
  <sheetData>
    <row r="2" spans="1:9" s="1" customFormat="1" ht="12.75">
      <c r="A2" s="2" t="s">
        <v>118</v>
      </c>
      <c r="B2" s="2"/>
      <c r="C2" s="2"/>
      <c r="D2" s="2"/>
      <c r="E2" s="2"/>
      <c r="F2" s="2"/>
      <c r="G2" s="2"/>
      <c r="H2" s="2"/>
      <c r="I2" s="2"/>
    </row>
    <row r="3" spans="1:9" s="1" customFormat="1" ht="12.75">
      <c r="A3" s="2" t="s">
        <v>20</v>
      </c>
      <c r="B3" s="2"/>
      <c r="C3" s="2"/>
      <c r="D3" s="2"/>
      <c r="E3" s="2"/>
      <c r="F3" s="2"/>
      <c r="G3" s="2"/>
      <c r="H3" s="2"/>
      <c r="I3" s="2"/>
    </row>
    <row r="4" spans="1:9" s="1" customFormat="1" ht="12.75">
      <c r="A4" s="10" t="s">
        <v>168</v>
      </c>
      <c r="B4" s="2"/>
      <c r="C4" s="2"/>
      <c r="D4" s="2"/>
      <c r="E4" s="2"/>
      <c r="F4" s="2"/>
      <c r="G4" s="2"/>
      <c r="H4" s="2"/>
      <c r="I4" s="2"/>
    </row>
    <row r="5" spans="1:9" s="1" customFormat="1" ht="39" customHeight="1">
      <c r="A5" s="64" t="s">
        <v>169</v>
      </c>
      <c r="B5" s="63" t="s">
        <v>24</v>
      </c>
      <c r="C5" s="67" t="s">
        <v>27</v>
      </c>
      <c r="D5" s="67" t="s">
        <v>28</v>
      </c>
      <c r="E5" s="67" t="s">
        <v>29</v>
      </c>
      <c r="F5" s="65" t="s">
        <v>25</v>
      </c>
      <c r="G5" s="66"/>
      <c r="H5" s="65" t="s">
        <v>26</v>
      </c>
      <c r="I5" s="66"/>
    </row>
    <row r="6" spans="1:9" s="1" customFormat="1" ht="38.25">
      <c r="A6" s="64"/>
      <c r="B6" s="63"/>
      <c r="C6" s="68"/>
      <c r="D6" s="68"/>
      <c r="E6" s="68"/>
      <c r="F6" s="52" t="s">
        <v>30</v>
      </c>
      <c r="G6" s="52" t="s">
        <v>31</v>
      </c>
      <c r="H6" s="52" t="s">
        <v>32</v>
      </c>
      <c r="I6" s="52" t="s">
        <v>33</v>
      </c>
    </row>
    <row r="7" spans="1:9" s="1" customFormat="1" ht="12.75">
      <c r="A7" s="51" t="s">
        <v>34</v>
      </c>
      <c r="B7" s="51" t="s">
        <v>35</v>
      </c>
      <c r="C7" s="53" t="s">
        <v>36</v>
      </c>
      <c r="D7" s="53" t="s">
        <v>37</v>
      </c>
      <c r="E7" s="53" t="s">
        <v>38</v>
      </c>
      <c r="F7" s="53" t="s">
        <v>39</v>
      </c>
      <c r="G7" s="53" t="s">
        <v>40</v>
      </c>
      <c r="H7" s="53" t="s">
        <v>41</v>
      </c>
      <c r="I7" s="53" t="s">
        <v>42</v>
      </c>
    </row>
    <row r="8" spans="1:9" s="1" customFormat="1" ht="12.75">
      <c r="A8" s="2" t="s">
        <v>43</v>
      </c>
      <c r="B8" s="2" t="s">
        <v>44</v>
      </c>
      <c r="C8" s="2"/>
      <c r="D8" s="2"/>
      <c r="E8" s="2"/>
      <c r="F8" s="2"/>
      <c r="G8" s="2"/>
      <c r="H8" s="2"/>
      <c r="I8" s="2"/>
    </row>
    <row r="9" spans="1:9" ht="12.75">
      <c r="A9" s="4" t="s">
        <v>45</v>
      </c>
      <c r="B9" s="5" t="s">
        <v>46</v>
      </c>
      <c r="C9" s="5"/>
      <c r="D9" s="5"/>
      <c r="E9" s="5"/>
      <c r="F9" s="5"/>
      <c r="G9" s="5"/>
      <c r="H9" s="5"/>
      <c r="I9" s="5"/>
    </row>
    <row r="10" spans="1:9" ht="12.75">
      <c r="A10" s="5" t="s">
        <v>47</v>
      </c>
      <c r="B10" s="5" t="s">
        <v>48</v>
      </c>
      <c r="C10" s="5">
        <v>0</v>
      </c>
      <c r="D10" s="5">
        <v>0</v>
      </c>
      <c r="E10" s="5">
        <v>0</v>
      </c>
      <c r="F10" s="6">
        <f>SUM(D10*100/D55)</f>
        <v>0</v>
      </c>
      <c r="G10" s="6">
        <f>SUM(D10*100/$D$62)</f>
        <v>0</v>
      </c>
      <c r="H10" s="5">
        <v>0</v>
      </c>
      <c r="I10" s="6">
        <v>0</v>
      </c>
    </row>
    <row r="11" spans="1:9" ht="12.75">
      <c r="A11" s="5" t="s">
        <v>49</v>
      </c>
      <c r="B11" s="5" t="s">
        <v>50</v>
      </c>
      <c r="C11" s="5">
        <v>0</v>
      </c>
      <c r="D11" s="5">
        <v>0</v>
      </c>
      <c r="E11" s="5">
        <v>0</v>
      </c>
      <c r="F11" s="6">
        <f>SUM(D11*100/D55)</f>
        <v>0</v>
      </c>
      <c r="G11" s="6">
        <f>SUM(D11*100/$D$62)</f>
        <v>0</v>
      </c>
      <c r="H11" s="5">
        <v>0</v>
      </c>
      <c r="I11" s="6">
        <v>0</v>
      </c>
    </row>
    <row r="12" spans="1:9" ht="12.75">
      <c r="A12" s="5" t="s">
        <v>51</v>
      </c>
      <c r="B12" s="9" t="s">
        <v>90</v>
      </c>
      <c r="C12" s="5">
        <v>1</v>
      </c>
      <c r="D12" s="5">
        <v>708000000</v>
      </c>
      <c r="E12" s="5">
        <v>708000000</v>
      </c>
      <c r="F12" s="6">
        <f>SUM(D12*100/D55)</f>
        <v>34.79568553138331</v>
      </c>
      <c r="G12" s="6">
        <f>SUM(D12*100/$D$62)</f>
        <v>34.79568553138331</v>
      </c>
      <c r="H12" s="5">
        <v>500000000</v>
      </c>
      <c r="I12" s="6">
        <f>H12/D12*100</f>
        <v>70.62146892655367</v>
      </c>
    </row>
    <row r="13" spans="1:9" ht="12.75">
      <c r="A13" s="5" t="s">
        <v>52</v>
      </c>
      <c r="B13" s="5" t="s">
        <v>53</v>
      </c>
      <c r="C13" s="5">
        <v>0</v>
      </c>
      <c r="D13" s="5">
        <v>0</v>
      </c>
      <c r="E13" s="5">
        <v>0</v>
      </c>
      <c r="F13" s="6">
        <f>SUM(D13*100/D55)</f>
        <v>0</v>
      </c>
      <c r="G13" s="6">
        <f>SUM(D13*100/$D$62)</f>
        <v>0</v>
      </c>
      <c r="H13" s="5">
        <v>0</v>
      </c>
      <c r="I13" s="6">
        <v>0</v>
      </c>
    </row>
    <row r="14" spans="1:9" ht="12.75">
      <c r="A14" s="5" t="s">
        <v>54</v>
      </c>
      <c r="B14" s="5" t="s">
        <v>55</v>
      </c>
      <c r="C14" s="5">
        <v>0</v>
      </c>
      <c r="D14" s="5">
        <v>0</v>
      </c>
      <c r="E14" s="5">
        <v>0</v>
      </c>
      <c r="F14" s="6">
        <f>SUM(D14*100/D55)</f>
        <v>0</v>
      </c>
      <c r="G14" s="6">
        <f>SUM(D14*100/$D$62)</f>
        <v>0</v>
      </c>
      <c r="H14" s="5">
        <v>0</v>
      </c>
      <c r="I14" s="6">
        <v>0</v>
      </c>
    </row>
    <row r="15" spans="1:9" ht="12.75">
      <c r="A15" s="5"/>
      <c r="B15" s="5"/>
      <c r="C15" s="5"/>
      <c r="D15" s="5"/>
      <c r="E15" s="5"/>
      <c r="F15" s="5"/>
      <c r="G15" s="5"/>
      <c r="H15" s="5"/>
      <c r="I15" s="5"/>
    </row>
    <row r="16" spans="1:9" s="1" customFormat="1" ht="12.75">
      <c r="A16" s="2"/>
      <c r="B16" s="2" t="s">
        <v>56</v>
      </c>
      <c r="C16" s="2">
        <f aca="true" t="shared" si="0" ref="C16:I16">SUM(C10:C15)</f>
        <v>1</v>
      </c>
      <c r="D16" s="2">
        <f t="shared" si="0"/>
        <v>708000000</v>
      </c>
      <c r="E16" s="2">
        <f t="shared" si="0"/>
        <v>708000000</v>
      </c>
      <c r="F16" s="7">
        <f t="shared" si="0"/>
        <v>34.79568553138331</v>
      </c>
      <c r="G16" s="7">
        <f t="shared" si="0"/>
        <v>34.79568553138331</v>
      </c>
      <c r="H16" s="2">
        <f t="shared" si="0"/>
        <v>500000000</v>
      </c>
      <c r="I16" s="7">
        <f t="shared" si="0"/>
        <v>70.62146892655367</v>
      </c>
    </row>
    <row r="17" spans="1:9" ht="12.75">
      <c r="A17" s="5"/>
      <c r="B17" s="5"/>
      <c r="C17" s="5"/>
      <c r="D17" s="5"/>
      <c r="E17" s="5"/>
      <c r="F17" s="5"/>
      <c r="G17" s="5"/>
      <c r="H17" s="5"/>
      <c r="I17" s="5"/>
    </row>
    <row r="18" spans="1:9" ht="12.75">
      <c r="A18" s="4" t="s">
        <v>57</v>
      </c>
      <c r="B18" s="5" t="s">
        <v>58</v>
      </c>
      <c r="C18" s="5"/>
      <c r="D18" s="5"/>
      <c r="E18" s="5"/>
      <c r="F18" s="5"/>
      <c r="G18" s="5"/>
      <c r="H18" s="5"/>
      <c r="I18" s="5"/>
    </row>
    <row r="19" spans="1:9" ht="12.75">
      <c r="A19" s="5" t="s">
        <v>47</v>
      </c>
      <c r="B19" s="5" t="s">
        <v>59</v>
      </c>
      <c r="C19" s="5">
        <v>0</v>
      </c>
      <c r="D19" s="5">
        <v>0</v>
      </c>
      <c r="E19" s="5">
        <v>0</v>
      </c>
      <c r="F19" s="6">
        <f>SUM(D19*100/D55)</f>
        <v>0</v>
      </c>
      <c r="G19" s="6">
        <f>SUM(D19*100/$D$62)</f>
        <v>0</v>
      </c>
      <c r="H19" s="5">
        <v>0</v>
      </c>
      <c r="I19" s="6">
        <v>0</v>
      </c>
    </row>
    <row r="20" spans="1:9" ht="12.75">
      <c r="A20" s="5" t="s">
        <v>49</v>
      </c>
      <c r="B20" s="5" t="s">
        <v>60</v>
      </c>
      <c r="C20" s="5">
        <v>0</v>
      </c>
      <c r="D20" s="5">
        <v>0</v>
      </c>
      <c r="E20" s="5">
        <v>0</v>
      </c>
      <c r="F20" s="6">
        <f>SUM(D20*100/D55)</f>
        <v>0</v>
      </c>
      <c r="G20" s="6">
        <f>SUM(D20*100/$D$62)</f>
        <v>0</v>
      </c>
      <c r="H20" s="5">
        <v>0</v>
      </c>
      <c r="I20" s="6">
        <v>0</v>
      </c>
    </row>
    <row r="21" spans="1:9" ht="12.75">
      <c r="A21" s="5" t="s">
        <v>51</v>
      </c>
      <c r="B21" s="5" t="s">
        <v>61</v>
      </c>
      <c r="C21" s="5">
        <v>0</v>
      </c>
      <c r="D21" s="5">
        <v>0</v>
      </c>
      <c r="E21" s="5">
        <v>0</v>
      </c>
      <c r="F21" s="6">
        <f>SUM(D21*100/D55)</f>
        <v>0</v>
      </c>
      <c r="G21" s="6">
        <f>SUM(D21*100/$D$62)</f>
        <v>0</v>
      </c>
      <c r="H21" s="5">
        <v>0</v>
      </c>
      <c r="I21" s="6">
        <v>0</v>
      </c>
    </row>
    <row r="22" spans="1:9" ht="12.75">
      <c r="A22" s="5" t="s">
        <v>52</v>
      </c>
      <c r="B22" s="5" t="s">
        <v>117</v>
      </c>
      <c r="C22" s="5">
        <v>0</v>
      </c>
      <c r="D22" s="5">
        <v>0</v>
      </c>
      <c r="E22" s="5">
        <v>0</v>
      </c>
      <c r="F22" s="6">
        <f>SUM(D22*100/D55)</f>
        <v>0</v>
      </c>
      <c r="G22" s="6">
        <f>SUM(D22*100/$D$62)</f>
        <v>0</v>
      </c>
      <c r="H22" s="5">
        <v>0</v>
      </c>
      <c r="I22" s="6">
        <v>0</v>
      </c>
    </row>
    <row r="23" spans="1:9" s="1" customFormat="1" ht="12.75">
      <c r="A23" s="2"/>
      <c r="B23" s="2" t="s">
        <v>62</v>
      </c>
      <c r="C23" s="2">
        <f aca="true" t="shared" si="1" ref="C23:I23">SUM(C19:C22)</f>
        <v>0</v>
      </c>
      <c r="D23" s="2">
        <f t="shared" si="1"/>
        <v>0</v>
      </c>
      <c r="E23" s="2">
        <f t="shared" si="1"/>
        <v>0</v>
      </c>
      <c r="F23" s="7">
        <f t="shared" si="1"/>
        <v>0</v>
      </c>
      <c r="G23" s="7">
        <f t="shared" si="1"/>
        <v>0</v>
      </c>
      <c r="H23" s="12">
        <f t="shared" si="1"/>
        <v>0</v>
      </c>
      <c r="I23" s="7">
        <f t="shared" si="1"/>
        <v>0</v>
      </c>
    </row>
    <row r="24" spans="1:9" ht="12.75">
      <c r="A24" s="5"/>
      <c r="B24" s="5"/>
      <c r="C24" s="5"/>
      <c r="D24" s="5"/>
      <c r="E24" s="5"/>
      <c r="F24" s="5"/>
      <c r="G24" s="5"/>
      <c r="H24" s="5"/>
      <c r="I24" s="5"/>
    </row>
    <row r="25" spans="1:9" s="1" customFormat="1" ht="12.75">
      <c r="A25" s="2"/>
      <c r="B25" s="2" t="s">
        <v>63</v>
      </c>
      <c r="C25" s="2">
        <f aca="true" t="shared" si="2" ref="C25:I25">C23+C16</f>
        <v>1</v>
      </c>
      <c r="D25" s="2">
        <f t="shared" si="2"/>
        <v>708000000</v>
      </c>
      <c r="E25" s="2">
        <f t="shared" si="2"/>
        <v>708000000</v>
      </c>
      <c r="F25" s="7">
        <f t="shared" si="2"/>
        <v>34.79568553138331</v>
      </c>
      <c r="G25" s="7">
        <f t="shared" si="2"/>
        <v>34.79568553138331</v>
      </c>
      <c r="H25" s="2">
        <f t="shared" si="2"/>
        <v>500000000</v>
      </c>
      <c r="I25" s="7">
        <f t="shared" si="2"/>
        <v>70.62146892655367</v>
      </c>
    </row>
    <row r="26" spans="1:9" ht="12.75">
      <c r="A26" s="5"/>
      <c r="B26" s="5"/>
      <c r="C26" s="5"/>
      <c r="D26" s="5"/>
      <c r="E26" s="5"/>
      <c r="F26" s="5"/>
      <c r="G26" s="5"/>
      <c r="H26" s="5"/>
      <c r="I26" s="5"/>
    </row>
    <row r="27" spans="1:9" s="1" customFormat="1" ht="12.75">
      <c r="A27" s="2" t="s">
        <v>64</v>
      </c>
      <c r="B27" s="2" t="s">
        <v>65</v>
      </c>
      <c r="C27" s="2"/>
      <c r="D27" s="2"/>
      <c r="E27" s="2"/>
      <c r="F27" s="2"/>
      <c r="G27" s="2"/>
      <c r="H27" s="2"/>
      <c r="I27" s="2"/>
    </row>
    <row r="28" spans="1:9" ht="12.75">
      <c r="A28" s="4" t="s">
        <v>45</v>
      </c>
      <c r="B28" s="5" t="s">
        <v>66</v>
      </c>
      <c r="C28" s="5"/>
      <c r="D28" s="5"/>
      <c r="E28" s="5"/>
      <c r="F28" s="5"/>
      <c r="G28" s="5"/>
      <c r="H28" s="5"/>
      <c r="I28" s="5"/>
    </row>
    <row r="29" spans="1:9" ht="12.75">
      <c r="A29" s="5" t="s">
        <v>47</v>
      </c>
      <c r="B29" s="5" t="s">
        <v>67</v>
      </c>
      <c r="C29" s="5">
        <v>1</v>
      </c>
      <c r="D29" s="5">
        <v>13502696</v>
      </c>
      <c r="E29" s="5">
        <v>13502696</v>
      </c>
      <c r="F29" s="6">
        <f>SUM(D29*100/D55)</f>
        <v>0.6636095534489652</v>
      </c>
      <c r="G29" s="6">
        <f aca="true" t="shared" si="3" ref="G29:G36">SUM(D29*100/$D$62)</f>
        <v>0.6636095534489652</v>
      </c>
      <c r="H29" s="5"/>
      <c r="I29" s="5"/>
    </row>
    <row r="30" spans="1:9" ht="12.75">
      <c r="A30" s="5" t="s">
        <v>49</v>
      </c>
      <c r="B30" s="5" t="s">
        <v>68</v>
      </c>
      <c r="C30" s="5">
        <v>2</v>
      </c>
      <c r="D30" s="5">
        <v>982521</v>
      </c>
      <c r="E30" s="5">
        <v>982521</v>
      </c>
      <c r="F30" s="6">
        <f>SUM(D30*100/D55)</f>
        <v>0.04828741771748626</v>
      </c>
      <c r="G30" s="6">
        <f t="shared" si="3"/>
        <v>0.04828741771748626</v>
      </c>
      <c r="H30" s="5"/>
      <c r="I30" s="5"/>
    </row>
    <row r="31" spans="1:9" ht="12.75">
      <c r="A31" s="5" t="s">
        <v>51</v>
      </c>
      <c r="B31" s="5" t="s">
        <v>69</v>
      </c>
      <c r="C31" s="5">
        <v>0</v>
      </c>
      <c r="D31" s="5">
        <v>0</v>
      </c>
      <c r="E31" s="5">
        <v>0</v>
      </c>
      <c r="F31" s="6">
        <f>SUM(D31*100/D55)</f>
        <v>0</v>
      </c>
      <c r="G31" s="6">
        <f t="shared" si="3"/>
        <v>0</v>
      </c>
      <c r="H31" s="5"/>
      <c r="I31" s="5"/>
    </row>
    <row r="32" spans="1:9" ht="12.75">
      <c r="A32" s="5" t="s">
        <v>52</v>
      </c>
      <c r="B32" s="5" t="s">
        <v>70</v>
      </c>
      <c r="C32" s="5">
        <v>2</v>
      </c>
      <c r="D32" s="5">
        <v>15305000</v>
      </c>
      <c r="E32" s="5">
        <v>15305000</v>
      </c>
      <c r="F32" s="6">
        <f>SUM(D32*100/D55)</f>
        <v>0.7521863941494656</v>
      </c>
      <c r="G32" s="6">
        <f t="shared" si="3"/>
        <v>0.7521863941494656</v>
      </c>
      <c r="H32" s="5"/>
      <c r="I32" s="5"/>
    </row>
    <row r="33" spans="1:9" ht="12.75">
      <c r="A33" s="5" t="s">
        <v>54</v>
      </c>
      <c r="B33" s="5" t="s">
        <v>71</v>
      </c>
      <c r="C33" s="5">
        <v>0</v>
      </c>
      <c r="D33" s="5">
        <v>0</v>
      </c>
      <c r="E33" s="5">
        <v>0</v>
      </c>
      <c r="F33" s="6">
        <f>SUM(D33*100/D55)</f>
        <v>0</v>
      </c>
      <c r="G33" s="6">
        <f t="shared" si="3"/>
        <v>0</v>
      </c>
      <c r="H33" s="5"/>
      <c r="I33" s="5"/>
    </row>
    <row r="34" spans="1:9" ht="12.75">
      <c r="A34" s="5" t="s">
        <v>72</v>
      </c>
      <c r="B34" s="5" t="s">
        <v>73</v>
      </c>
      <c r="C34" s="5">
        <v>10</v>
      </c>
      <c r="D34" s="5">
        <v>12533351</v>
      </c>
      <c r="E34" s="5">
        <v>12533351</v>
      </c>
      <c r="F34" s="6">
        <f>SUM(D34*100/D55)</f>
        <v>0.6159696893367919</v>
      </c>
      <c r="G34" s="6">
        <f t="shared" si="3"/>
        <v>0.6159696893367919</v>
      </c>
      <c r="H34" s="5"/>
      <c r="I34" s="5"/>
    </row>
    <row r="35" spans="1:9" ht="12.75">
      <c r="A35" s="5" t="s">
        <v>74</v>
      </c>
      <c r="B35" s="5" t="s">
        <v>75</v>
      </c>
      <c r="C35" s="5">
        <v>0</v>
      </c>
      <c r="D35" s="5"/>
      <c r="E35" s="5">
        <v>0</v>
      </c>
      <c r="F35" s="6">
        <f>SUM(D35*100/D55)</f>
        <v>0</v>
      </c>
      <c r="G35" s="6">
        <f t="shared" si="3"/>
        <v>0</v>
      </c>
      <c r="H35" s="5"/>
      <c r="I35" s="5"/>
    </row>
    <row r="36" spans="1:9" ht="12.75">
      <c r="A36" s="5" t="s">
        <v>76</v>
      </c>
      <c r="B36" s="5" t="s">
        <v>77</v>
      </c>
      <c r="C36" s="5">
        <v>0</v>
      </c>
      <c r="D36" s="5">
        <v>0</v>
      </c>
      <c r="E36" s="5">
        <v>0</v>
      </c>
      <c r="F36" s="6">
        <f>SUM(D36*100/D55)</f>
        <v>0</v>
      </c>
      <c r="G36" s="6">
        <f t="shared" si="3"/>
        <v>0</v>
      </c>
      <c r="H36" s="5"/>
      <c r="I36" s="5"/>
    </row>
    <row r="37" spans="1:9" ht="12.75">
      <c r="A37" s="5"/>
      <c r="B37" s="5"/>
      <c r="C37" s="5"/>
      <c r="D37" s="5"/>
      <c r="E37" s="5"/>
      <c r="F37" s="5"/>
      <c r="G37" s="5"/>
      <c r="H37" s="5"/>
      <c r="I37" s="5"/>
    </row>
    <row r="38" spans="1:9" s="1" customFormat="1" ht="12.75">
      <c r="A38" s="2"/>
      <c r="B38" s="2" t="s">
        <v>78</v>
      </c>
      <c r="C38" s="2">
        <f>SUM(C29:C36)</f>
        <v>15</v>
      </c>
      <c r="D38" s="2">
        <f>SUM(D29:D36)</f>
        <v>42323568</v>
      </c>
      <c r="E38" s="2">
        <f>SUM(E29:E36)</f>
        <v>42323568</v>
      </c>
      <c r="F38" s="7">
        <f>SUM(F29:F36)</f>
        <v>2.080053054652709</v>
      </c>
      <c r="G38" s="7">
        <f>SUM(G29:G36)</f>
        <v>2.080053054652709</v>
      </c>
      <c r="H38" s="2"/>
      <c r="I38" s="2"/>
    </row>
    <row r="39" spans="1:9" ht="12.75">
      <c r="A39" s="5"/>
      <c r="B39" s="5"/>
      <c r="C39" s="5"/>
      <c r="D39" s="5"/>
      <c r="E39" s="5"/>
      <c r="F39" s="5"/>
      <c r="G39" s="5"/>
      <c r="H39" s="5"/>
      <c r="I39" s="5"/>
    </row>
    <row r="40" spans="1:9" ht="12.75">
      <c r="A40" s="4" t="s">
        <v>57</v>
      </c>
      <c r="B40" s="5" t="s">
        <v>79</v>
      </c>
      <c r="C40" s="5"/>
      <c r="D40" s="5"/>
      <c r="E40" s="5"/>
      <c r="F40" s="5"/>
      <c r="G40" s="5"/>
      <c r="H40" s="5"/>
      <c r="I40" s="5"/>
    </row>
    <row r="41" spans="1:9" ht="12.75">
      <c r="A41" s="5" t="s">
        <v>47</v>
      </c>
      <c r="B41" s="5" t="s">
        <v>60</v>
      </c>
      <c r="C41" s="5">
        <v>1261</v>
      </c>
      <c r="D41" s="5">
        <v>350890974</v>
      </c>
      <c r="E41" s="5">
        <v>350890974</v>
      </c>
      <c r="F41" s="6">
        <f>SUM(D41*100/D55)</f>
        <v>17.245045179526553</v>
      </c>
      <c r="G41" s="6">
        <f>SUM(D41*100/$D$62)</f>
        <v>17.245045179526553</v>
      </c>
      <c r="H41" s="5"/>
      <c r="I41" s="5"/>
    </row>
    <row r="42" spans="1:9" ht="12.75">
      <c r="A42" s="5" t="s">
        <v>49</v>
      </c>
      <c r="B42" s="5" t="s">
        <v>80</v>
      </c>
      <c r="C42" s="5"/>
      <c r="D42" s="5"/>
      <c r="E42" s="5"/>
      <c r="F42" s="6"/>
      <c r="G42" s="5"/>
      <c r="H42" s="5"/>
      <c r="I42" s="5"/>
    </row>
    <row r="43" spans="1:9" ht="25.5">
      <c r="A43" s="5"/>
      <c r="B43" s="8" t="s">
        <v>81</v>
      </c>
      <c r="C43" s="5">
        <v>47028</v>
      </c>
      <c r="D43" s="5">
        <v>64964361</v>
      </c>
      <c r="E43" s="5">
        <v>64680436</v>
      </c>
      <c r="F43" s="6">
        <f>SUM(D43*100/D55)</f>
        <v>3.192767621614778</v>
      </c>
      <c r="G43" s="6">
        <f>SUM(D43*100/$D$62)</f>
        <v>3.192767621614778</v>
      </c>
      <c r="H43" s="5"/>
      <c r="I43" s="5"/>
    </row>
    <row r="44" spans="1:9" ht="25.5">
      <c r="A44" s="5"/>
      <c r="B44" s="8" t="s">
        <v>82</v>
      </c>
      <c r="C44" s="5">
        <v>2788</v>
      </c>
      <c r="D44" s="5">
        <v>149287648</v>
      </c>
      <c r="E44" s="5">
        <v>149172648</v>
      </c>
      <c r="F44" s="6">
        <f>SUM(D44*100/D55)</f>
        <v>7.336957702722946</v>
      </c>
      <c r="G44" s="6">
        <f>SUM(D44*100/$D$62)</f>
        <v>7.336957702722946</v>
      </c>
      <c r="H44" s="5"/>
      <c r="I44" s="5"/>
    </row>
    <row r="45" spans="1:9" ht="12.75">
      <c r="A45" s="5" t="s">
        <v>51</v>
      </c>
      <c r="B45" s="5" t="s">
        <v>55</v>
      </c>
      <c r="C45" s="5"/>
      <c r="D45" s="5"/>
      <c r="E45" s="5"/>
      <c r="F45" s="5"/>
      <c r="G45" s="5"/>
      <c r="H45" s="5"/>
      <c r="I45" s="5"/>
    </row>
    <row r="46" spans="1:9" ht="12.75">
      <c r="A46" s="5"/>
      <c r="B46" s="14" t="s">
        <v>21</v>
      </c>
      <c r="C46" s="5">
        <v>3</v>
      </c>
      <c r="D46" s="5">
        <v>131300446</v>
      </c>
      <c r="E46" s="5">
        <v>131300446</v>
      </c>
      <c r="F46" s="6">
        <f>SUM(D46*100/D55)</f>
        <v>6.45295060613895</v>
      </c>
      <c r="G46" s="6">
        <f>SUM(D46*100/$D$62)</f>
        <v>6.45295060613895</v>
      </c>
      <c r="H46" s="5"/>
      <c r="I46" s="5"/>
    </row>
    <row r="47" spans="1:9" s="1" customFormat="1" ht="12.75">
      <c r="A47" s="2"/>
      <c r="B47" s="14" t="s">
        <v>116</v>
      </c>
      <c r="C47" s="14">
        <v>322</v>
      </c>
      <c r="D47" s="14">
        <v>2452098</v>
      </c>
      <c r="E47" s="14">
        <v>2452098</v>
      </c>
      <c r="F47" s="6">
        <f>SUM(D47*100/D55)</f>
        <v>0.12051190805103668</v>
      </c>
      <c r="G47" s="6">
        <f>SUM(D47*100/$D$62)</f>
        <v>0.12051190805103668</v>
      </c>
      <c r="H47" s="2"/>
      <c r="I47" s="2"/>
    </row>
    <row r="48" spans="1:9" s="1" customFormat="1" ht="12.75">
      <c r="A48" s="2"/>
      <c r="B48" s="14" t="s">
        <v>22</v>
      </c>
      <c r="C48" s="14">
        <v>76</v>
      </c>
      <c r="D48" s="14">
        <v>374536</v>
      </c>
      <c r="E48" s="14">
        <v>374536</v>
      </c>
      <c r="F48" s="6">
        <f>SUM(D48*100/D55)</f>
        <v>0.018407114231895737</v>
      </c>
      <c r="G48" s="6">
        <f>SUM(D48*100/$D$62)</f>
        <v>0.018407114231895737</v>
      </c>
      <c r="H48" s="2"/>
      <c r="I48" s="2"/>
    </row>
    <row r="49" spans="1:9" s="1" customFormat="1" ht="12.75">
      <c r="A49" s="2"/>
      <c r="B49" s="14" t="s">
        <v>115</v>
      </c>
      <c r="C49" s="14">
        <v>10</v>
      </c>
      <c r="D49" s="14">
        <v>21502455</v>
      </c>
      <c r="E49" s="14">
        <v>21502455</v>
      </c>
      <c r="F49" s="6">
        <f>SUM(D49*100/D55)</f>
        <v>1.0567692970801141</v>
      </c>
      <c r="G49" s="6">
        <f>SUM(D49*100/$D$62)</f>
        <v>1.0567692970801141</v>
      </c>
      <c r="H49" s="2"/>
      <c r="I49" s="2"/>
    </row>
    <row r="50" spans="1:9" s="1" customFormat="1" ht="12.75">
      <c r="A50" s="2"/>
      <c r="B50" s="14" t="s">
        <v>119</v>
      </c>
      <c r="C50" s="14">
        <v>3</v>
      </c>
      <c r="D50" s="14">
        <v>563638937</v>
      </c>
      <c r="E50" s="14">
        <v>563638937</v>
      </c>
      <c r="F50" s="6">
        <f>SUM(D50*100/D55)</f>
        <v>27.7008519845977</v>
      </c>
      <c r="G50" s="6">
        <f>SUM(D50*100/$D$62)</f>
        <v>27.7008519845977</v>
      </c>
      <c r="H50" s="2"/>
      <c r="I50" s="2"/>
    </row>
    <row r="51" spans="1:9" ht="12.75">
      <c r="A51" s="5"/>
      <c r="B51" s="10" t="s">
        <v>83</v>
      </c>
      <c r="C51" s="10">
        <f>SUM(C41:C50)</f>
        <v>51491</v>
      </c>
      <c r="D51" s="10">
        <f>SUM(D41:D50)</f>
        <v>1284411455</v>
      </c>
      <c r="E51" s="10">
        <f>SUM(E41:E50)</f>
        <v>1284012530</v>
      </c>
      <c r="F51" s="11">
        <f>SUM(F41:F50)</f>
        <v>63.12426141396398</v>
      </c>
      <c r="G51" s="11">
        <f>SUM(G41:G50)</f>
        <v>63.12426141396398</v>
      </c>
      <c r="H51" s="5"/>
      <c r="I51" s="5"/>
    </row>
    <row r="52" spans="1:9" s="1" customFormat="1" ht="12.75">
      <c r="A52" s="2"/>
      <c r="B52" s="2"/>
      <c r="C52" s="2"/>
      <c r="D52" s="2"/>
      <c r="E52" s="2"/>
      <c r="F52" s="2"/>
      <c r="G52" s="2"/>
      <c r="H52" s="2"/>
      <c r="I52" s="2"/>
    </row>
    <row r="53" spans="1:9" ht="12.75">
      <c r="A53" s="5"/>
      <c r="B53" s="10" t="s">
        <v>84</v>
      </c>
      <c r="C53" s="10">
        <f>C38+C51</f>
        <v>51506</v>
      </c>
      <c r="D53" s="10">
        <f>D38+D51</f>
        <v>1326735023</v>
      </c>
      <c r="E53" s="10">
        <f>E38+E51</f>
        <v>1326336098</v>
      </c>
      <c r="F53" s="11">
        <f>F38+F51</f>
        <v>65.20431446861669</v>
      </c>
      <c r="G53" s="11">
        <f>G38+G51</f>
        <v>65.20431446861669</v>
      </c>
      <c r="H53" s="5"/>
      <c r="I53" s="5"/>
    </row>
    <row r="54" spans="1:9" s="1" customFormat="1" ht="12.75">
      <c r="A54" s="2"/>
      <c r="B54" s="2"/>
      <c r="C54" s="2"/>
      <c r="D54" s="2"/>
      <c r="E54" s="2"/>
      <c r="F54" s="2"/>
      <c r="G54" s="2"/>
      <c r="H54" s="2"/>
      <c r="I54" s="2"/>
    </row>
    <row r="55" spans="1:9" ht="12.75">
      <c r="A55" s="5"/>
      <c r="B55" s="10" t="s">
        <v>85</v>
      </c>
      <c r="C55" s="10">
        <f>C25+C53</f>
        <v>51507</v>
      </c>
      <c r="D55" s="10">
        <f>D25+D53</f>
        <v>2034735023</v>
      </c>
      <c r="E55" s="10">
        <f>E25+E53</f>
        <v>2034336098</v>
      </c>
      <c r="F55" s="11">
        <f>F25+F53</f>
        <v>100</v>
      </c>
      <c r="G55" s="11">
        <f>G25+G53</f>
        <v>100</v>
      </c>
      <c r="H55" s="5"/>
      <c r="I55" s="5"/>
    </row>
    <row r="56" spans="1:9" ht="12.75">
      <c r="A56" s="5"/>
      <c r="B56" s="5"/>
      <c r="C56" s="5"/>
      <c r="D56" s="5"/>
      <c r="E56" s="5"/>
      <c r="F56" s="5"/>
      <c r="G56" s="5"/>
      <c r="H56" s="5"/>
      <c r="I56" s="5"/>
    </row>
    <row r="57" spans="1:9" ht="12.75">
      <c r="A57" s="5" t="s">
        <v>86</v>
      </c>
      <c r="B57" s="5" t="s">
        <v>87</v>
      </c>
      <c r="C57" s="5"/>
      <c r="D57" s="5"/>
      <c r="E57" s="5"/>
      <c r="F57" s="5"/>
      <c r="G57" s="5"/>
      <c r="H57" s="5"/>
      <c r="I57" s="5"/>
    </row>
    <row r="58" spans="1:9" ht="12.75">
      <c r="A58" s="5"/>
      <c r="B58" s="5" t="s">
        <v>88</v>
      </c>
      <c r="C58" s="5">
        <v>0</v>
      </c>
      <c r="D58" s="5">
        <v>0</v>
      </c>
      <c r="E58" s="5">
        <v>0</v>
      </c>
      <c r="F58" s="6">
        <v>0</v>
      </c>
      <c r="G58" s="6">
        <f>SUM(D58*100/$D$62)</f>
        <v>0</v>
      </c>
      <c r="H58" s="5"/>
      <c r="I58" s="5"/>
    </row>
    <row r="59" spans="1:9" ht="12.75">
      <c r="A59" s="17">
        <v>1</v>
      </c>
      <c r="B59" s="13" t="s">
        <v>128</v>
      </c>
      <c r="C59" s="15">
        <v>0</v>
      </c>
      <c r="D59" s="15">
        <v>0</v>
      </c>
      <c r="E59" s="18">
        <v>0</v>
      </c>
      <c r="F59" s="19">
        <v>0</v>
      </c>
      <c r="G59" s="19">
        <v>0</v>
      </c>
      <c r="H59" s="15">
        <v>0</v>
      </c>
      <c r="I59" s="19">
        <v>0</v>
      </c>
    </row>
    <row r="60" spans="1:9" ht="12.75">
      <c r="A60" s="17">
        <v>2</v>
      </c>
      <c r="B60" s="13" t="s">
        <v>129</v>
      </c>
      <c r="C60" s="15">
        <v>0</v>
      </c>
      <c r="D60" s="15">
        <v>0</v>
      </c>
      <c r="E60" s="18">
        <v>0</v>
      </c>
      <c r="F60" s="19">
        <v>0</v>
      </c>
      <c r="G60" s="19">
        <v>0</v>
      </c>
      <c r="H60" s="15">
        <v>0</v>
      </c>
      <c r="I60" s="19">
        <v>0</v>
      </c>
    </row>
    <row r="61" spans="1:9" s="16" customFormat="1" ht="12.75">
      <c r="A61" s="15"/>
      <c r="B61" s="15"/>
      <c r="C61" s="15"/>
      <c r="D61" s="15"/>
      <c r="E61" s="15"/>
      <c r="F61" s="15"/>
      <c r="G61" s="15"/>
      <c r="H61" s="15"/>
      <c r="I61" s="15"/>
    </row>
    <row r="62" spans="1:9" s="1" customFormat="1" ht="12.75">
      <c r="A62" s="2"/>
      <c r="B62" s="2" t="s">
        <v>89</v>
      </c>
      <c r="C62" s="2">
        <f>C58+C55</f>
        <v>51507</v>
      </c>
      <c r="D62" s="2">
        <f>D58+D55</f>
        <v>2034735023</v>
      </c>
      <c r="E62" s="2">
        <f>E58+E55</f>
        <v>2034336098</v>
      </c>
      <c r="F62" s="7">
        <f>F58+F55</f>
        <v>100</v>
      </c>
      <c r="G62" s="7">
        <f>G58+G55</f>
        <v>100</v>
      </c>
      <c r="H62" s="2">
        <f>H16+H23</f>
        <v>500000000</v>
      </c>
      <c r="I62" s="7">
        <f>+H62/D62*100</f>
        <v>24.573224245327204</v>
      </c>
    </row>
  </sheetData>
  <sheetProtection/>
  <mergeCells count="7">
    <mergeCell ref="B5:B6"/>
    <mergeCell ref="A5:A6"/>
    <mergeCell ref="F5:G5"/>
    <mergeCell ref="H5:I5"/>
    <mergeCell ref="E5:E6"/>
    <mergeCell ref="D5:D6"/>
    <mergeCell ref="C5:C6"/>
  </mergeCells>
  <printOptions/>
  <pageMargins left="0.6" right="0.20833333333333334" top="0.53" bottom="0.27" header="0.5" footer="0.29"/>
  <pageSetup horizontalDpi="600" verticalDpi="600" orientation="landscape" paperSize="9" scale="95" r:id="rId1"/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48"/>
  <sheetViews>
    <sheetView view="pageBreakPreview" zoomScaleSheetLayoutView="100" zoomScalePageLayoutView="0" workbookViewId="0" topLeftCell="A1">
      <selection activeCell="K10" sqref="K10"/>
    </sheetView>
  </sheetViews>
  <sheetFormatPr defaultColWidth="9.140625" defaultRowHeight="12.75"/>
  <cols>
    <col min="1" max="1" width="7.140625" style="21" customWidth="1"/>
    <col min="2" max="2" width="32.28125" style="22" customWidth="1"/>
    <col min="3" max="3" width="10.421875" style="21" customWidth="1"/>
    <col min="4" max="4" width="14.421875" style="21" customWidth="1"/>
    <col min="5" max="5" width="10.7109375" style="21" customWidth="1"/>
    <col min="6" max="6" width="10.57421875" style="21" customWidth="1"/>
    <col min="7" max="7" width="11.8515625" style="21" customWidth="1"/>
    <col min="8" max="8" width="10.28125" style="21" customWidth="1"/>
    <col min="9" max="9" width="19.140625" style="21" customWidth="1"/>
    <col min="10" max="10" width="10.28125" style="21" customWidth="1"/>
    <col min="11" max="11" width="14.8515625" style="21" customWidth="1"/>
    <col min="12" max="12" width="21.00390625" style="36" customWidth="1"/>
    <col min="13" max="13" width="9.140625" style="21" customWidth="1"/>
    <col min="14" max="14" width="9.8515625" style="21" bestFit="1" customWidth="1"/>
    <col min="15" max="16384" width="9.140625" style="21" customWidth="1"/>
  </cols>
  <sheetData>
    <row r="1" spans="1:12" ht="12.75">
      <c r="A1" s="20" t="s">
        <v>91</v>
      </c>
      <c r="B1" s="69" t="s">
        <v>133</v>
      </c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3" ht="12.75" customHeight="1">
      <c r="A2" s="70" t="s">
        <v>92</v>
      </c>
      <c r="B2" s="70" t="s">
        <v>93</v>
      </c>
      <c r="C2" s="70" t="s">
        <v>134</v>
      </c>
      <c r="D2" s="70"/>
      <c r="E2" s="71" t="s">
        <v>135</v>
      </c>
      <c r="F2" s="71"/>
      <c r="G2" s="71"/>
      <c r="H2" s="71" t="s">
        <v>136</v>
      </c>
      <c r="I2" s="71"/>
      <c r="J2" s="71" t="s">
        <v>137</v>
      </c>
      <c r="K2" s="71"/>
      <c r="L2" s="71" t="s">
        <v>138</v>
      </c>
      <c r="M2" s="22"/>
    </row>
    <row r="3" spans="1:13" ht="94.5" customHeight="1">
      <c r="A3" s="70"/>
      <c r="B3" s="70"/>
      <c r="C3" s="54" t="s">
        <v>139</v>
      </c>
      <c r="D3" s="55" t="s">
        <v>140</v>
      </c>
      <c r="E3" s="56" t="s">
        <v>141</v>
      </c>
      <c r="F3" s="56" t="s">
        <v>142</v>
      </c>
      <c r="G3" s="56" t="s">
        <v>143</v>
      </c>
      <c r="H3" s="56" t="s">
        <v>144</v>
      </c>
      <c r="I3" s="56" t="s">
        <v>145</v>
      </c>
      <c r="J3" s="56" t="s">
        <v>146</v>
      </c>
      <c r="K3" s="56" t="s">
        <v>147</v>
      </c>
      <c r="L3" s="71"/>
      <c r="M3" s="22"/>
    </row>
    <row r="4" spans="1:12" ht="26.25" customHeight="1">
      <c r="A4" s="57" t="s">
        <v>94</v>
      </c>
      <c r="B4" s="56" t="s">
        <v>95</v>
      </c>
      <c r="C4" s="56" t="s">
        <v>96</v>
      </c>
      <c r="D4" s="56" t="s">
        <v>97</v>
      </c>
      <c r="E4" s="56" t="s">
        <v>98</v>
      </c>
      <c r="F4" s="56" t="s">
        <v>170</v>
      </c>
      <c r="G4" s="56" t="s">
        <v>99</v>
      </c>
      <c r="H4" s="56" t="s">
        <v>148</v>
      </c>
      <c r="I4" s="56" t="s">
        <v>149</v>
      </c>
      <c r="J4" s="56" t="s">
        <v>150</v>
      </c>
      <c r="K4" s="56" t="s">
        <v>151</v>
      </c>
      <c r="L4" s="56" t="s">
        <v>152</v>
      </c>
    </row>
    <row r="5" spans="1:13" ht="25.5">
      <c r="A5" s="5">
        <v>1</v>
      </c>
      <c r="B5" s="8" t="s">
        <v>120</v>
      </c>
      <c r="C5" s="5">
        <v>708000000</v>
      </c>
      <c r="D5" s="6">
        <f>SUM(C5/2034735023*100)</f>
        <v>34.79568553138332</v>
      </c>
      <c r="E5" s="5">
        <v>500000000</v>
      </c>
      <c r="F5" s="6">
        <f>+E5/C5*100</f>
        <v>70.62146892655367</v>
      </c>
      <c r="G5" s="6">
        <f>+E5/2034735023*100</f>
        <v>24.573224245327204</v>
      </c>
      <c r="H5" s="5">
        <v>0</v>
      </c>
      <c r="I5" s="6">
        <v>0</v>
      </c>
      <c r="J5" s="5">
        <v>0</v>
      </c>
      <c r="K5" s="6">
        <v>0</v>
      </c>
      <c r="L5" s="6">
        <v>0</v>
      </c>
      <c r="M5" s="22"/>
    </row>
    <row r="6" spans="1:12" ht="12.75">
      <c r="A6" s="23"/>
      <c r="B6" s="24" t="s">
        <v>100</v>
      </c>
      <c r="C6" s="25">
        <f>SUM(C5:C5)</f>
        <v>708000000</v>
      </c>
      <c r="D6" s="26">
        <f>SUM(D5:D5)</f>
        <v>34.79568553138332</v>
      </c>
      <c r="E6" s="25">
        <f>SUM(E5:E5)</f>
        <v>500000000</v>
      </c>
      <c r="F6" s="11">
        <f>+E6/C6*100</f>
        <v>70.62146892655367</v>
      </c>
      <c r="G6" s="26">
        <f aca="true" t="shared" si="0" ref="G6:L6">SUM(G5:G5)</f>
        <v>24.573224245327204</v>
      </c>
      <c r="H6" s="25">
        <f t="shared" si="0"/>
        <v>0</v>
      </c>
      <c r="I6" s="26">
        <f t="shared" si="0"/>
        <v>0</v>
      </c>
      <c r="J6" s="25">
        <f t="shared" si="0"/>
        <v>0</v>
      </c>
      <c r="K6" s="26">
        <f t="shared" si="0"/>
        <v>0</v>
      </c>
      <c r="L6" s="26">
        <f t="shared" si="0"/>
        <v>0</v>
      </c>
    </row>
    <row r="7" spans="3:12" ht="12.75">
      <c r="C7" s="22"/>
      <c r="D7" s="22"/>
      <c r="E7" s="22"/>
      <c r="F7" s="22"/>
      <c r="G7" s="22"/>
      <c r="H7" s="22"/>
      <c r="I7" s="22"/>
      <c r="J7" s="22"/>
      <c r="K7" s="22"/>
      <c r="L7" s="27"/>
    </row>
    <row r="8" spans="1:12" ht="25.5">
      <c r="A8" s="28" t="s">
        <v>153</v>
      </c>
      <c r="B8" s="69" t="s">
        <v>154</v>
      </c>
      <c r="C8" s="69"/>
      <c r="D8" s="69"/>
      <c r="E8" s="69"/>
      <c r="F8" s="69"/>
      <c r="G8" s="69"/>
      <c r="H8" s="69"/>
      <c r="I8" s="69"/>
      <c r="J8" s="29"/>
      <c r="K8" s="29"/>
      <c r="L8" s="29"/>
    </row>
    <row r="9" spans="1:12" ht="12.75">
      <c r="A9" s="73" t="s">
        <v>92</v>
      </c>
      <c r="B9" s="73" t="s">
        <v>93</v>
      </c>
      <c r="C9" s="73" t="s">
        <v>155</v>
      </c>
      <c r="D9" s="75" t="s">
        <v>101</v>
      </c>
      <c r="E9" s="71" t="s">
        <v>136</v>
      </c>
      <c r="F9" s="71"/>
      <c r="G9" s="71" t="s">
        <v>137</v>
      </c>
      <c r="H9" s="71"/>
      <c r="I9" s="61" t="s">
        <v>138</v>
      </c>
      <c r="J9" s="30"/>
      <c r="K9" s="30"/>
      <c r="L9" s="31"/>
    </row>
    <row r="10" spans="1:12" ht="121.5" customHeight="1">
      <c r="A10" s="74"/>
      <c r="B10" s="74"/>
      <c r="C10" s="74"/>
      <c r="D10" s="76"/>
      <c r="E10" s="56" t="s">
        <v>144</v>
      </c>
      <c r="F10" s="56" t="s">
        <v>145</v>
      </c>
      <c r="G10" s="56" t="s">
        <v>146</v>
      </c>
      <c r="H10" s="56" t="s">
        <v>147</v>
      </c>
      <c r="I10" s="77"/>
      <c r="J10" s="30"/>
      <c r="K10" s="30"/>
      <c r="L10" s="31"/>
    </row>
    <row r="11" spans="1:12" ht="25.5">
      <c r="A11" s="5">
        <v>1</v>
      </c>
      <c r="B11" s="8" t="s">
        <v>121</v>
      </c>
      <c r="C11" s="5">
        <v>400909646</v>
      </c>
      <c r="D11" s="6">
        <f aca="true" t="shared" si="1" ref="D11:D20">SUM(C11/2034735023*100)</f>
        <v>19.70328526654549</v>
      </c>
      <c r="E11" s="5">
        <v>0</v>
      </c>
      <c r="F11" s="6">
        <v>0</v>
      </c>
      <c r="G11" s="5">
        <v>0</v>
      </c>
      <c r="H11" s="6">
        <v>0</v>
      </c>
      <c r="I11" s="6">
        <v>0</v>
      </c>
      <c r="J11" s="32"/>
      <c r="K11" s="32"/>
      <c r="L11" s="31"/>
    </row>
    <row r="12" spans="1:12" ht="12.75">
      <c r="A12" s="5">
        <v>2</v>
      </c>
      <c r="B12" s="8" t="s">
        <v>122</v>
      </c>
      <c r="C12" s="5">
        <v>100000000</v>
      </c>
      <c r="D12" s="6">
        <f t="shared" si="1"/>
        <v>4.91464484906544</v>
      </c>
      <c r="E12" s="5">
        <v>0</v>
      </c>
      <c r="F12" s="6">
        <v>0</v>
      </c>
      <c r="G12" s="5">
        <v>0</v>
      </c>
      <c r="H12" s="6">
        <v>0</v>
      </c>
      <c r="I12" s="6">
        <v>0</v>
      </c>
      <c r="J12" s="32"/>
      <c r="K12" s="32"/>
      <c r="L12" s="31"/>
    </row>
    <row r="13" spans="1:12" ht="12.75">
      <c r="A13" s="5">
        <v>3</v>
      </c>
      <c r="B13" s="8" t="s">
        <v>123</v>
      </c>
      <c r="C13" s="5">
        <v>87441860</v>
      </c>
      <c r="D13" s="6">
        <f t="shared" si="1"/>
        <v>4.297456868417013</v>
      </c>
      <c r="E13" s="5">
        <v>0</v>
      </c>
      <c r="F13" s="6">
        <v>0</v>
      </c>
      <c r="G13" s="5">
        <v>0</v>
      </c>
      <c r="H13" s="6">
        <v>0</v>
      </c>
      <c r="I13" s="6">
        <v>0</v>
      </c>
      <c r="J13" s="32"/>
      <c r="K13" s="32"/>
      <c r="L13" s="31"/>
    </row>
    <row r="14" spans="1:12" ht="12.75">
      <c r="A14" s="5">
        <v>4</v>
      </c>
      <c r="B14" s="8" t="s">
        <v>163</v>
      </c>
      <c r="C14" s="5">
        <v>75287431</v>
      </c>
      <c r="D14" s="6">
        <f t="shared" si="1"/>
        <v>3.7001098496351976</v>
      </c>
      <c r="E14" s="5">
        <v>0</v>
      </c>
      <c r="F14" s="6">
        <v>0</v>
      </c>
      <c r="G14" s="5">
        <v>0</v>
      </c>
      <c r="H14" s="6">
        <v>0</v>
      </c>
      <c r="I14" s="6">
        <v>0</v>
      </c>
      <c r="J14" s="32"/>
      <c r="K14" s="32"/>
      <c r="L14" s="31"/>
    </row>
    <row r="15" spans="1:12" ht="25.5">
      <c r="A15" s="5">
        <v>5</v>
      </c>
      <c r="B15" s="8" t="s">
        <v>124</v>
      </c>
      <c r="C15" s="5">
        <v>75000000</v>
      </c>
      <c r="D15" s="6">
        <f t="shared" si="1"/>
        <v>3.6859836367990804</v>
      </c>
      <c r="E15" s="5">
        <v>0</v>
      </c>
      <c r="F15" s="6">
        <v>0</v>
      </c>
      <c r="G15" s="5">
        <v>0</v>
      </c>
      <c r="H15" s="6">
        <v>0</v>
      </c>
      <c r="I15" s="6">
        <v>0</v>
      </c>
      <c r="J15" s="32"/>
      <c r="K15" s="32"/>
      <c r="L15" s="31"/>
    </row>
    <row r="16" spans="1:12" ht="12.75">
      <c r="A16" s="5">
        <v>6</v>
      </c>
      <c r="B16" s="8" t="s">
        <v>125</v>
      </c>
      <c r="C16" s="5">
        <v>48352720</v>
      </c>
      <c r="D16" s="6">
        <f t="shared" si="1"/>
        <v>2.376364462863035</v>
      </c>
      <c r="E16" s="5">
        <v>0</v>
      </c>
      <c r="F16" s="6">
        <v>0</v>
      </c>
      <c r="G16" s="5">
        <v>0</v>
      </c>
      <c r="H16" s="6">
        <v>0</v>
      </c>
      <c r="I16" s="6">
        <v>0</v>
      </c>
      <c r="J16" s="32"/>
      <c r="K16" s="32"/>
      <c r="L16" s="31"/>
    </row>
    <row r="17" spans="1:12" ht="12.75">
      <c r="A17" s="5">
        <v>7</v>
      </c>
      <c r="B17" s="8" t="s">
        <v>126</v>
      </c>
      <c r="C17" s="5">
        <v>48252726</v>
      </c>
      <c r="D17" s="6">
        <f t="shared" si="1"/>
        <v>2.3714501128926604</v>
      </c>
      <c r="E17" s="5">
        <v>0</v>
      </c>
      <c r="F17" s="6">
        <v>0</v>
      </c>
      <c r="G17" s="5">
        <v>0</v>
      </c>
      <c r="H17" s="6">
        <v>0</v>
      </c>
      <c r="I17" s="6">
        <v>0</v>
      </c>
      <c r="J17" s="32"/>
      <c r="K17" s="32"/>
      <c r="L17" s="31"/>
    </row>
    <row r="18" spans="1:12" ht="12.75">
      <c r="A18" s="5">
        <v>8</v>
      </c>
      <c r="B18" s="8" t="s">
        <v>127</v>
      </c>
      <c r="C18" s="5">
        <v>34695000</v>
      </c>
      <c r="D18" s="6">
        <f t="shared" si="1"/>
        <v>1.7051360303832543</v>
      </c>
      <c r="E18" s="5">
        <v>0</v>
      </c>
      <c r="F18" s="6">
        <v>0</v>
      </c>
      <c r="G18" s="5">
        <v>0</v>
      </c>
      <c r="H18" s="6">
        <v>0</v>
      </c>
      <c r="I18" s="6">
        <v>0</v>
      </c>
      <c r="J18" s="32"/>
      <c r="K18" s="32"/>
      <c r="L18" s="31"/>
    </row>
    <row r="19" spans="1:12" ht="12.75">
      <c r="A19" s="5">
        <v>9</v>
      </c>
      <c r="B19" s="8" t="s">
        <v>164</v>
      </c>
      <c r="C19" s="5">
        <v>22300000</v>
      </c>
      <c r="D19" s="6">
        <f t="shared" si="1"/>
        <v>1.0959658013415932</v>
      </c>
      <c r="E19" s="5">
        <v>0</v>
      </c>
      <c r="F19" s="6">
        <v>0</v>
      </c>
      <c r="G19" s="5">
        <v>0</v>
      </c>
      <c r="H19" s="6">
        <v>0</v>
      </c>
      <c r="I19" s="6">
        <v>0</v>
      </c>
      <c r="J19" s="32"/>
      <c r="K19" s="32"/>
      <c r="L19" s="31"/>
    </row>
    <row r="20" spans="1:12" ht="25.5">
      <c r="A20" s="5">
        <v>10</v>
      </c>
      <c r="B20" s="8" t="s">
        <v>23</v>
      </c>
      <c r="C20" s="5">
        <v>20429090</v>
      </c>
      <c r="D20" s="6">
        <f t="shared" si="1"/>
        <v>1.004017219395943</v>
      </c>
      <c r="E20" s="5">
        <v>0</v>
      </c>
      <c r="F20" s="6">
        <v>0</v>
      </c>
      <c r="G20" s="5">
        <v>0</v>
      </c>
      <c r="H20" s="6">
        <v>0</v>
      </c>
      <c r="I20" s="6">
        <v>0</v>
      </c>
      <c r="J20" s="32"/>
      <c r="K20" s="32"/>
      <c r="L20" s="31"/>
    </row>
    <row r="21" spans="1:11" ht="12.75">
      <c r="A21" s="23"/>
      <c r="B21" s="24" t="s">
        <v>100</v>
      </c>
      <c r="C21" s="33">
        <f aca="true" t="shared" si="2" ref="C21:I21">SUM(C11:C20)</f>
        <v>912668473</v>
      </c>
      <c r="D21" s="34">
        <f t="shared" si="2"/>
        <v>44.8544140973387</v>
      </c>
      <c r="E21" s="33">
        <f t="shared" si="2"/>
        <v>0</v>
      </c>
      <c r="F21" s="34">
        <f t="shared" si="2"/>
        <v>0</v>
      </c>
      <c r="G21" s="33">
        <f t="shared" si="2"/>
        <v>0</v>
      </c>
      <c r="H21" s="34">
        <f t="shared" si="2"/>
        <v>0</v>
      </c>
      <c r="I21" s="34">
        <f t="shared" si="2"/>
        <v>0</v>
      </c>
      <c r="J21" s="35"/>
      <c r="K21" s="35"/>
    </row>
    <row r="23" spans="1:9" ht="28.5" customHeight="1">
      <c r="A23" s="28" t="s">
        <v>156</v>
      </c>
      <c r="B23" s="69" t="s">
        <v>157</v>
      </c>
      <c r="C23" s="69"/>
      <c r="D23" s="69"/>
      <c r="E23" s="69"/>
      <c r="F23" s="69"/>
      <c r="G23" s="69"/>
      <c r="H23" s="69"/>
      <c r="I23" s="69"/>
    </row>
    <row r="24" spans="1:9" ht="12.75">
      <c r="A24" s="70" t="s">
        <v>92</v>
      </c>
      <c r="B24" s="70" t="s">
        <v>158</v>
      </c>
      <c r="C24" s="70" t="s">
        <v>155</v>
      </c>
      <c r="D24" s="72" t="s">
        <v>101</v>
      </c>
      <c r="E24" s="71" t="s">
        <v>136</v>
      </c>
      <c r="F24" s="71"/>
      <c r="G24" s="71" t="s">
        <v>137</v>
      </c>
      <c r="H24" s="71"/>
      <c r="I24" s="71" t="s">
        <v>138</v>
      </c>
    </row>
    <row r="25" spans="1:9" ht="117" customHeight="1">
      <c r="A25" s="70"/>
      <c r="B25" s="70"/>
      <c r="C25" s="70"/>
      <c r="D25" s="72"/>
      <c r="E25" s="56" t="s">
        <v>144</v>
      </c>
      <c r="F25" s="56" t="s">
        <v>145</v>
      </c>
      <c r="G25" s="56" t="s">
        <v>146</v>
      </c>
      <c r="H25" s="56" t="s">
        <v>147</v>
      </c>
      <c r="I25" s="71"/>
    </row>
    <row r="26" spans="1:9" ht="25.5">
      <c r="A26" s="5">
        <v>1</v>
      </c>
      <c r="B26" s="8" t="s">
        <v>121</v>
      </c>
      <c r="C26" s="5">
        <v>400909646</v>
      </c>
      <c r="D26" s="6">
        <f>SUM(C26/2034735023*100)</f>
        <v>19.70328526654549</v>
      </c>
      <c r="E26" s="5">
        <v>0</v>
      </c>
      <c r="F26" s="6">
        <v>0</v>
      </c>
      <c r="G26" s="5">
        <v>0</v>
      </c>
      <c r="H26" s="6">
        <v>0</v>
      </c>
      <c r="I26" s="6">
        <v>0</v>
      </c>
    </row>
    <row r="27" spans="1:9" ht="12.75">
      <c r="A27" s="23"/>
      <c r="B27" s="24" t="s">
        <v>159</v>
      </c>
      <c r="C27" s="37">
        <f aca="true" t="shared" si="3" ref="C27:I27">SUM(C26:C26)</f>
        <v>400909646</v>
      </c>
      <c r="D27" s="38">
        <f t="shared" si="3"/>
        <v>19.70328526654549</v>
      </c>
      <c r="E27" s="37">
        <f t="shared" si="3"/>
        <v>0</v>
      </c>
      <c r="F27" s="38">
        <f t="shared" si="3"/>
        <v>0</v>
      </c>
      <c r="G27" s="37">
        <f t="shared" si="3"/>
        <v>0</v>
      </c>
      <c r="H27" s="38">
        <f t="shared" si="3"/>
        <v>0</v>
      </c>
      <c r="I27" s="38">
        <f t="shared" si="3"/>
        <v>0</v>
      </c>
    </row>
    <row r="29" spans="1:12" ht="16.5" customHeight="1">
      <c r="A29" s="50" t="s">
        <v>102</v>
      </c>
      <c r="B29" s="69" t="s">
        <v>103</v>
      </c>
      <c r="C29" s="69"/>
      <c r="D29" s="69"/>
      <c r="E29" s="69"/>
      <c r="F29" s="69"/>
      <c r="G29" s="39"/>
      <c r="H29" s="39"/>
      <c r="I29" s="39"/>
      <c r="J29" s="39"/>
      <c r="K29" s="39"/>
      <c r="L29" s="39"/>
    </row>
    <row r="30" spans="1:12" ht="105.75" customHeight="1">
      <c r="A30" s="54" t="s">
        <v>92</v>
      </c>
      <c r="B30" s="54" t="s">
        <v>93</v>
      </c>
      <c r="C30" s="54" t="s">
        <v>104</v>
      </c>
      <c r="D30" s="54" t="s">
        <v>105</v>
      </c>
      <c r="E30" s="72" t="s">
        <v>106</v>
      </c>
      <c r="F30" s="72"/>
      <c r="G30" s="29"/>
      <c r="H30" s="29"/>
      <c r="I30" s="29"/>
      <c r="J30" s="29"/>
      <c r="K30" s="29"/>
      <c r="L30" s="40"/>
    </row>
    <row r="31" spans="1:12" ht="12.75">
      <c r="A31" s="13">
        <v>1</v>
      </c>
      <c r="B31" s="8" t="s">
        <v>165</v>
      </c>
      <c r="C31" s="49" t="s">
        <v>166</v>
      </c>
      <c r="D31" s="5">
        <v>413672490</v>
      </c>
      <c r="E31" s="83">
        <f>SUM(D31/2034735023*100)</f>
        <v>20.33053372178575</v>
      </c>
      <c r="F31" s="83"/>
      <c r="G31" s="29"/>
      <c r="H31" s="29"/>
      <c r="I31" s="29"/>
      <c r="J31" s="29"/>
      <c r="K31" s="29"/>
      <c r="L31" s="40"/>
    </row>
    <row r="32" spans="1:12" ht="12.75">
      <c r="A32" s="23"/>
      <c r="B32" s="24" t="s">
        <v>100</v>
      </c>
      <c r="C32" s="24"/>
      <c r="D32" s="41">
        <f>SUM(D31:D31)</f>
        <v>413672490</v>
      </c>
      <c r="E32" s="81">
        <f>SUM(E31:E31)</f>
        <v>20.33053372178575</v>
      </c>
      <c r="F32" s="81"/>
      <c r="G32" s="42"/>
      <c r="H32" s="42"/>
      <c r="I32" s="42"/>
      <c r="J32" s="42"/>
      <c r="K32" s="42"/>
      <c r="L32" s="40"/>
    </row>
    <row r="33" ht="12.75">
      <c r="C33" s="22"/>
    </row>
    <row r="34" spans="1:12" ht="12.75" customHeight="1">
      <c r="A34" s="43" t="s">
        <v>107</v>
      </c>
      <c r="B34" s="80" t="s">
        <v>108</v>
      </c>
      <c r="C34" s="80"/>
      <c r="D34" s="80"/>
      <c r="E34" s="80"/>
      <c r="F34" s="80"/>
      <c r="G34" s="39"/>
      <c r="H34" s="39"/>
      <c r="I34" s="39"/>
      <c r="J34" s="39"/>
      <c r="K34" s="39"/>
      <c r="L34" s="39"/>
    </row>
    <row r="35" spans="1:12" ht="103.5" customHeight="1">
      <c r="A35" s="54" t="s">
        <v>92</v>
      </c>
      <c r="B35" s="54" t="s">
        <v>160</v>
      </c>
      <c r="C35" s="54" t="s">
        <v>109</v>
      </c>
      <c r="D35" s="55" t="s">
        <v>110</v>
      </c>
      <c r="E35" s="70" t="s">
        <v>111</v>
      </c>
      <c r="F35" s="70"/>
      <c r="G35" s="30"/>
      <c r="H35" s="30"/>
      <c r="I35" s="30"/>
      <c r="J35" s="30"/>
      <c r="K35" s="30"/>
      <c r="L35" s="40"/>
    </row>
    <row r="36" spans="1:12" ht="12.75">
      <c r="A36" s="23">
        <v>1</v>
      </c>
      <c r="B36" s="44" t="s">
        <v>161</v>
      </c>
      <c r="C36" s="44">
        <v>0</v>
      </c>
      <c r="D36" s="23">
        <v>0</v>
      </c>
      <c r="E36" s="78">
        <f>D36*100/423559671</f>
        <v>0</v>
      </c>
      <c r="F36" s="78"/>
      <c r="G36" s="40"/>
      <c r="H36" s="40"/>
      <c r="I36" s="40"/>
      <c r="J36" s="40"/>
      <c r="K36" s="40"/>
      <c r="L36" s="40"/>
    </row>
    <row r="37" spans="1:12" ht="12.75">
      <c r="A37" s="23"/>
      <c r="B37" s="24" t="s">
        <v>100</v>
      </c>
      <c r="C37" s="37">
        <f>SUM(D36:D36)</f>
        <v>0</v>
      </c>
      <c r="D37" s="41">
        <f>SUM(E36:E36)</f>
        <v>0</v>
      </c>
      <c r="E37" s="81">
        <f>SUM(E36:E36)</f>
        <v>0</v>
      </c>
      <c r="F37" s="81"/>
      <c r="G37" s="42"/>
      <c r="H37" s="42"/>
      <c r="I37" s="42"/>
      <c r="J37" s="42"/>
      <c r="K37" s="42"/>
      <c r="L37" s="40"/>
    </row>
    <row r="38" ht="12.75">
      <c r="C38" s="22"/>
    </row>
    <row r="39" spans="1:12" ht="29.25" customHeight="1">
      <c r="A39" s="43" t="s">
        <v>112</v>
      </c>
      <c r="B39" s="80" t="s">
        <v>162</v>
      </c>
      <c r="C39" s="80"/>
      <c r="D39" s="80"/>
      <c r="E39" s="80"/>
      <c r="F39" s="80"/>
      <c r="G39" s="45"/>
      <c r="H39" s="45"/>
      <c r="I39" s="45"/>
      <c r="J39" s="45"/>
      <c r="K39" s="45"/>
      <c r="L39" s="45"/>
    </row>
    <row r="40" spans="1:12" ht="12.75">
      <c r="A40" s="43"/>
      <c r="B40" s="46"/>
      <c r="C40" s="39"/>
      <c r="D40" s="39"/>
      <c r="E40" s="39"/>
      <c r="F40" s="39"/>
      <c r="G40" s="39"/>
      <c r="H40" s="39"/>
      <c r="I40" s="39"/>
      <c r="J40" s="39"/>
      <c r="K40" s="39"/>
      <c r="L40" s="39"/>
    </row>
    <row r="41" spans="1:12" ht="104.25" customHeight="1">
      <c r="A41" s="54">
        <v>1</v>
      </c>
      <c r="B41" s="54" t="s">
        <v>113</v>
      </c>
      <c r="C41" s="54" t="s">
        <v>114</v>
      </c>
      <c r="D41" s="55" t="s">
        <v>110</v>
      </c>
      <c r="E41" s="70" t="s">
        <v>111</v>
      </c>
      <c r="F41" s="70"/>
      <c r="G41" s="30"/>
      <c r="H41" s="30"/>
      <c r="I41" s="30"/>
      <c r="J41" s="30"/>
      <c r="K41" s="30"/>
      <c r="L41" s="40"/>
    </row>
    <row r="42" spans="1:12" ht="12.75">
      <c r="A42" s="23">
        <v>1</v>
      </c>
      <c r="B42" s="44" t="s">
        <v>161</v>
      </c>
      <c r="C42" s="44">
        <v>0</v>
      </c>
      <c r="D42" s="23">
        <v>0</v>
      </c>
      <c r="E42" s="82">
        <f>D42*100/28000000</f>
        <v>0</v>
      </c>
      <c r="F42" s="82"/>
      <c r="G42" s="40"/>
      <c r="H42" s="40"/>
      <c r="I42" s="40"/>
      <c r="J42" s="40"/>
      <c r="K42" s="40"/>
      <c r="L42" s="40"/>
    </row>
    <row r="43" spans="1:12" ht="12.75">
      <c r="A43" s="23">
        <v>2</v>
      </c>
      <c r="B43" s="44" t="s">
        <v>161</v>
      </c>
      <c r="C43" s="44">
        <v>0</v>
      </c>
      <c r="D43" s="23">
        <v>0</v>
      </c>
      <c r="E43" s="82">
        <f>D43*100/28000000</f>
        <v>0</v>
      </c>
      <c r="F43" s="82"/>
      <c r="G43" s="40"/>
      <c r="H43" s="40"/>
      <c r="I43" s="40"/>
      <c r="J43" s="40"/>
      <c r="K43" s="40"/>
      <c r="L43" s="40"/>
    </row>
    <row r="44" spans="1:12" ht="12.75">
      <c r="A44" s="23"/>
      <c r="B44" s="24" t="s">
        <v>100</v>
      </c>
      <c r="C44" s="24">
        <f>SUM(C42:C43)</f>
        <v>0</v>
      </c>
      <c r="D44" s="24">
        <f>SUM(D42:D43)</f>
        <v>0</v>
      </c>
      <c r="E44" s="79">
        <f>SUM(E42:E43)</f>
        <v>0</v>
      </c>
      <c r="F44" s="79"/>
      <c r="G44" s="46"/>
      <c r="H44" s="46"/>
      <c r="I44" s="46"/>
      <c r="J44" s="46"/>
      <c r="K44" s="46"/>
      <c r="L44" s="40"/>
    </row>
    <row r="45" spans="3:12" ht="12.75">
      <c r="C45" s="22"/>
      <c r="D45" s="43"/>
      <c r="E45" s="43"/>
      <c r="F45" s="43"/>
      <c r="G45" s="43"/>
      <c r="H45" s="43"/>
      <c r="I45" s="43"/>
      <c r="J45" s="43"/>
      <c r="K45" s="43"/>
      <c r="L45" s="47"/>
    </row>
    <row r="46" ht="12.75">
      <c r="C46" s="22"/>
    </row>
    <row r="47" spans="1:3" ht="12.75">
      <c r="A47" s="43"/>
      <c r="C47" s="22"/>
    </row>
    <row r="48" spans="2:12" ht="12.75">
      <c r="B48" s="48"/>
      <c r="C48" s="48"/>
      <c r="D48" s="43"/>
      <c r="E48" s="43"/>
      <c r="F48" s="43"/>
      <c r="G48" s="43"/>
      <c r="H48" s="43"/>
      <c r="I48" s="43"/>
      <c r="J48" s="43"/>
      <c r="K48" s="43"/>
      <c r="L48" s="47"/>
    </row>
  </sheetData>
  <sheetProtection/>
  <mergeCells count="37">
    <mergeCell ref="E44:F44"/>
    <mergeCell ref="B29:F29"/>
    <mergeCell ref="B39:F39"/>
    <mergeCell ref="B34:F34"/>
    <mergeCell ref="E37:F37"/>
    <mergeCell ref="E41:F41"/>
    <mergeCell ref="E42:F42"/>
    <mergeCell ref="E43:F43"/>
    <mergeCell ref="E31:F31"/>
    <mergeCell ref="E32:F32"/>
    <mergeCell ref="E35:F35"/>
    <mergeCell ref="E36:F36"/>
    <mergeCell ref="B23:I23"/>
    <mergeCell ref="A24:A25"/>
    <mergeCell ref="B24:B25"/>
    <mergeCell ref="C24:C25"/>
    <mergeCell ref="D24:D25"/>
    <mergeCell ref="E24:F24"/>
    <mergeCell ref="G24:H24"/>
    <mergeCell ref="I24:I25"/>
    <mergeCell ref="E30:F30"/>
    <mergeCell ref="B8:I8"/>
    <mergeCell ref="A9:A10"/>
    <mergeCell ref="B9:B10"/>
    <mergeCell ref="C9:C10"/>
    <mergeCell ref="D9:D10"/>
    <mergeCell ref="E9:F9"/>
    <mergeCell ref="G9:H9"/>
    <mergeCell ref="I9:I10"/>
    <mergeCell ref="B1:L1"/>
    <mergeCell ref="A2:A3"/>
    <mergeCell ref="B2:B3"/>
    <mergeCell ref="C2:D2"/>
    <mergeCell ref="E2:G2"/>
    <mergeCell ref="H2:I2"/>
    <mergeCell ref="J2:K2"/>
    <mergeCell ref="L2:L3"/>
  </mergeCells>
  <printOptions/>
  <pageMargins left="0.4" right="0.31" top="0.55" bottom="0.32" header="0.5" footer="0.32"/>
  <pageSetup horizontalDpi="600" verticalDpi="600" orientation="landscape" scale="77" r:id="rId1"/>
  <rowBreaks count="1" manualBreakCount="1">
    <brk id="2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Nageswara Rao</dc:creator>
  <cp:keywords/>
  <dc:description/>
  <cp:lastModifiedBy>vsaraogi</cp:lastModifiedBy>
  <cp:lastPrinted>2012-04-09T09:24:24Z</cp:lastPrinted>
  <dcterms:created xsi:type="dcterms:W3CDTF">2009-08-10T14:47:16Z</dcterms:created>
  <dcterms:modified xsi:type="dcterms:W3CDTF">2012-04-12T04:39:17Z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